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2.xml" ContentType="application/vnd.openxmlformats-officedocument.drawing+xml"/>
  <Override PartName="/xl/worksheets/sheet5.xml" ContentType="application/vnd.openxmlformats-officedocument.spreadsheetml.worksheet+xml"/>
  <Override PartName="/xl/chartsheets/sheet3.xml" ContentType="application/vnd.openxmlformats-officedocument.spreadsheetml.chartsheet+xml"/>
  <Override PartName="/xl/drawings/drawing3.xml" ContentType="application/vnd.openxmlformats-officedocument.drawing+xml"/>
  <Override PartName="/xl/chartsheets/sheet4.xml" ContentType="application/vnd.openxmlformats-officedocument.spreadsheetml.chart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hartsheets/sheet5.xml" ContentType="application/vnd.openxmlformats-officedocument.spreadsheetml.chartsheet+xml"/>
  <Override PartName="/xl/drawings/drawing5.xml" ContentType="application/vnd.openxmlformats-officedocument.drawing+xml"/>
  <Override PartName="/xl/worksheets/sheet9.xml" ContentType="application/vnd.openxmlformats-officedocument.spreadsheetml.worksheet+xml"/>
  <Override PartName="/xl/chartsheets/sheet6.xml" ContentType="application/vnd.openxmlformats-officedocument.spreadsheetml.chartsheet+xml"/>
  <Override PartName="/xl/drawings/drawing6.xml" ContentType="application/vnd.openxmlformats-officedocument.drawing+xml"/>
  <Override PartName="/xl/worksheets/sheet10.xml" ContentType="application/vnd.openxmlformats-officedocument.spreadsheetml.worksheet+xml"/>
  <Override PartName="/xl/chartsheets/sheet7.xml" ContentType="application/vnd.openxmlformats-officedocument.spreadsheetml.chartsheet+xml"/>
  <Override PartName="/xl/drawings/drawing7.xml" ContentType="application/vnd.openxmlformats-officedocument.drawing+xml"/>
  <Override PartName="/xl/worksheets/sheet11.xml" ContentType="application/vnd.openxmlformats-officedocument.spreadsheetml.worksheet+xml"/>
  <Override PartName="/xl/chartsheets/sheet8.xml" ContentType="application/vnd.openxmlformats-officedocument.spreadsheetml.chartsheet+xml"/>
  <Override PartName="/xl/drawings/drawing8.xml" ContentType="application/vnd.openxmlformats-officedocument.drawing+xml"/>
  <Override PartName="/xl/worksheets/sheet12.xml" ContentType="application/vnd.openxmlformats-officedocument.spreadsheetml.worksheet+xml"/>
  <Override PartName="/xl/chartsheets/sheet9.xml" ContentType="application/vnd.openxmlformats-officedocument.spreadsheetml.chart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15" windowWidth="14955" windowHeight="8955" activeTab="0"/>
  </bookViews>
  <sheets>
    <sheet name="INDEX" sheetId="1" r:id="rId1"/>
    <sheet name="Table 5-2" sheetId="2" r:id="rId2"/>
    <sheet name="Capacity Factors" sheetId="3" r:id="rId3"/>
    <sheet name="U.S. Wind Capacity" sheetId="4" r:id="rId4"/>
    <sheet name="US Wind Capacity (g-1)" sheetId="5" r:id="rId5"/>
    <sheet name="US Wind Additions (g-2)" sheetId="6" r:id="rId6"/>
    <sheet name="US Solar PV Production" sheetId="7" r:id="rId7"/>
    <sheet name="US Annual PV Prod (g-1)" sheetId="8" r:id="rId8"/>
    <sheet name="US Cumulative PV Prod (g-2)" sheetId="9" r:id="rId9"/>
    <sheet name="US Geothermal Capacity" sheetId="10" r:id="rId10"/>
    <sheet name="US Geothermal Projects" sheetId="11" r:id="rId11"/>
    <sheet name="US Hydroelectric Consumption" sheetId="12" r:id="rId12"/>
    <sheet name="US Hydroelectric Cons (g)" sheetId="13" r:id="rId13"/>
    <sheet name="US Fuel Ethanol Production" sheetId="14" r:id="rId14"/>
    <sheet name="US Fuel Ethanol (g)" sheetId="15" r:id="rId15"/>
    <sheet name="US Biodiesel Production" sheetId="16" r:id="rId16"/>
    <sheet name="US Biodiesel (g)" sheetId="17" r:id="rId17"/>
    <sheet name="US Natural Gas Consumption" sheetId="18" r:id="rId18"/>
    <sheet name="US Natural Gas (g)" sheetId="19" r:id="rId19"/>
    <sheet name="US Oil Consumption" sheetId="20" r:id="rId20"/>
    <sheet name="US Oil Consumption (g)" sheetId="21" r:id="rId21"/>
  </sheets>
  <externalReferences>
    <externalReference r:id="rId24"/>
  </externalReferences>
  <definedNames>
    <definedName name="__123Graph_A" hidden="1">'[1]DATA'!#REF!</definedName>
    <definedName name="__123Graph_ACELLEFFICIENCY" hidden="1">'[1]DATA'!#REF!</definedName>
    <definedName name="__123Graph_AMODELT" hidden="1">'[1]DATA'!#REF!</definedName>
    <definedName name="__123Graph_ASTHERMALPRICE" hidden="1">'[1]DATA'!#REF!</definedName>
    <definedName name="__123Graph_BCELLEFFICIENCY" hidden="1">'[1]DATA'!#REF!</definedName>
    <definedName name="__123Graph_BMODELT" hidden="1">'[1]DATA'!#REF!</definedName>
    <definedName name="__123Graph_CCELLEFFICIENCY" hidden="1">'[1]DATA'!#REF!</definedName>
    <definedName name="__123Graph_LBL_AMODELT" hidden="1">'[1]DATA'!#REF!</definedName>
    <definedName name="__123Graph_X" hidden="1">'[1]DATA'!#REF!</definedName>
    <definedName name="__123Graph_XCELLEFFICIENCY" hidden="1">'[1]DATA'!#REF!</definedName>
    <definedName name="__123Graph_XMODELT" hidden="1">'[1]DATA'!#REF!</definedName>
    <definedName name="__123Graph_XSTHERMALPRICE" hidden="1">'[1]DATA'!#REF!</definedName>
    <definedName name="_xlnm.Print_Area" localSheetId="19">'US Oil Consumption'!$A$1:$F$53</definedName>
    <definedName name="T">#REF!</definedName>
  </definedNames>
  <calcPr fullCalcOnLoad="1"/>
</workbook>
</file>

<file path=xl/sharedStrings.xml><?xml version="1.0" encoding="utf-8"?>
<sst xmlns="http://schemas.openxmlformats.org/spreadsheetml/2006/main" count="158" uniqueCount="106">
  <si>
    <t>Plan B 4.0 - Supporting Data for Chapters 4 and 5 - U.S. Energy Profile</t>
  </si>
  <si>
    <t>Table 5-2. U.S. Electricity Generating Capacity in 2008 and Plan B Goals for 2020</t>
  </si>
  <si>
    <t>Average Capacity Factors for Selected Electric Power Sources in the United States</t>
  </si>
  <si>
    <t>Source</t>
  </si>
  <si>
    <t>Installed Capacity 2008</t>
  </si>
  <si>
    <t>Installed Capacity 2020</t>
  </si>
  <si>
    <t>Electricity  Generation 2008</t>
  </si>
  <si>
    <t>Electricity  Generation 2020</t>
  </si>
  <si>
    <t>Electrical Gigawatts</t>
  </si>
  <si>
    <t>Petajoules</t>
  </si>
  <si>
    <t>Fossil Fuels and Nuclear</t>
  </si>
  <si>
    <t>Coal</t>
  </si>
  <si>
    <t>Oil</t>
  </si>
  <si>
    <t>Natural Gas</t>
  </si>
  <si>
    <t>Nuclear</t>
  </si>
  <si>
    <t>Total</t>
  </si>
  <si>
    <t>Renewables</t>
  </si>
  <si>
    <t>Wind</t>
  </si>
  <si>
    <t>Rooftop Solar Electric Systems</t>
  </si>
  <si>
    <t>Solar Electric Power Plants</t>
  </si>
  <si>
    <t>Solar Thermal Power Plants</t>
  </si>
  <si>
    <t>Geothermal</t>
  </si>
  <si>
    <t>Biomass</t>
  </si>
  <si>
    <t>Hydropower</t>
  </si>
  <si>
    <t>Note: Columns may not add to totals due to rounding.</t>
  </si>
  <si>
    <r>
      <t xml:space="preserve">This is part of a supporting dataset for Lester R. Brown, </t>
    </r>
    <r>
      <rPr>
        <b/>
        <sz val="10"/>
        <rFont val="Arial"/>
        <family val="2"/>
      </rPr>
      <t>Plan B 4.0: Mobilizing to Save Civilization</t>
    </r>
    <r>
      <rPr>
        <sz val="10"/>
        <rFont val="Arial"/>
        <family val="0"/>
      </rPr>
      <t xml:space="preserve"> (New York: W.W. Norton &amp; Company, 2009). For more information and a free download of the book, see Earth Policy Institute on-line at </t>
    </r>
    <r>
      <rPr>
        <sz val="10"/>
        <rFont val="Arial"/>
        <family val="2"/>
      </rPr>
      <t>www.earthpolicy.org</t>
    </r>
    <r>
      <rPr>
        <sz val="10"/>
        <rFont val="Arial"/>
        <family val="0"/>
      </rPr>
      <t>.</t>
    </r>
  </si>
  <si>
    <t>Capacity Factor</t>
  </si>
  <si>
    <t>Percent</t>
  </si>
  <si>
    <t>Solar Photovoltaics</t>
  </si>
  <si>
    <t>Solar Thermal</t>
  </si>
  <si>
    <t>Note: Capacity factor is the ratio of actual electricity generated during a period of time (usually one year) to the electricity that could have been generated over that same period with continuous operation at full power. Capacity factors given here represent averages for a range of recent years.</t>
  </si>
  <si>
    <r>
      <t xml:space="preserve">Source: </t>
    </r>
    <r>
      <rPr>
        <b/>
        <sz val="10"/>
        <rFont val="Arial"/>
        <family val="2"/>
      </rPr>
      <t>Fossil Fuels and Nuclear: 2008: Installed Capacity</t>
    </r>
    <r>
      <rPr>
        <sz val="10"/>
        <rFont val="Arial"/>
        <family val="2"/>
      </rPr>
      <t xml:space="preserve"> from U.S. Department of Energy (DOE), Energy Information Administration (EIA), "Existing Capacity by Energy Source, 2007," and "Planned Nameplate Capacity Additions from New Generators, by Energy Source, 2008 through 2012," Tables 2.2 and 2.4 in </t>
    </r>
    <r>
      <rPr>
        <i/>
        <sz val="10"/>
        <rFont val="Arial"/>
        <family val="2"/>
      </rPr>
      <t>Electric Power Annual</t>
    </r>
    <r>
      <rPr>
        <sz val="10"/>
        <rFont val="Arial"/>
        <family val="2"/>
      </rPr>
      <t xml:space="preserve"> (Washington, DC: January 2009), p. 25, and from Erik Shuster, </t>
    </r>
    <r>
      <rPr>
        <i/>
        <sz val="10"/>
        <rFont val="Arial"/>
        <family val="2"/>
      </rPr>
      <t xml:space="preserve">Tracking New Coal-Fired Power Plants </t>
    </r>
    <r>
      <rPr>
        <sz val="10"/>
        <rFont val="Arial"/>
        <family val="2"/>
      </rPr>
      <t xml:space="preserve">(Pittsburgh, PA: DOE, National Energy Technology Laboratory, January 2009); </t>
    </r>
    <r>
      <rPr>
        <b/>
        <sz val="10"/>
        <rFont val="Arial"/>
        <family val="2"/>
      </rPr>
      <t xml:space="preserve">Electricity Generation </t>
    </r>
    <r>
      <rPr>
        <sz val="10"/>
        <rFont val="Arial"/>
        <family val="2"/>
      </rPr>
      <t>calculated from DOE, EIA, "Electricity Net Generation: Total (All</t>
    </r>
  </si>
  <si>
    <r>
      <t xml:space="preserve">Sectors), Selected Years, 1949-2008," Table 8.2a in </t>
    </r>
    <r>
      <rPr>
        <i/>
        <sz val="10"/>
        <rFont val="Arial"/>
        <family val="2"/>
      </rPr>
      <t>Annual Energy Review 2008</t>
    </r>
    <r>
      <rPr>
        <sz val="10"/>
        <rFont val="Arial"/>
        <family val="2"/>
      </rPr>
      <t xml:space="preserve"> (Washington, DC: June 2009), p. 230; </t>
    </r>
    <r>
      <rPr>
        <b/>
        <sz val="10"/>
        <rFont val="Arial"/>
        <family val="2"/>
      </rPr>
      <t xml:space="preserve">2020: Installed Capacity and Electricity Generation </t>
    </r>
    <r>
      <rPr>
        <sz val="10"/>
        <rFont val="Arial"/>
        <family val="2"/>
      </rPr>
      <t xml:space="preserve">calculated by backing out all coal- and oil-fired electricity generation, 70 percent of gas-powered electricity generation in 2006, and holding nuclear power generation at 2006 levels. </t>
    </r>
    <r>
      <rPr>
        <b/>
        <sz val="10"/>
        <rFont val="Arial"/>
        <family val="2"/>
      </rPr>
      <t>Renewables: 2008: Installed Capacity: Wind</t>
    </r>
    <r>
      <rPr>
        <sz val="10"/>
        <rFont val="Arial"/>
        <family val="2"/>
      </rPr>
      <t xml:space="preserve"> from American Wind Energy Association, </t>
    </r>
    <r>
      <rPr>
        <i/>
        <sz val="10"/>
        <rFont val="Arial"/>
        <family val="2"/>
      </rPr>
      <t>American Wind Energy Association Annual Wind Energy Report - Year Ending 2008</t>
    </r>
    <r>
      <rPr>
        <sz val="10"/>
        <rFont val="Arial"/>
        <family val="2"/>
      </rPr>
      <t xml:space="preserve"> (Washington, DC: 2009), p. 4; </t>
    </r>
    <r>
      <rPr>
        <b/>
        <sz val="10"/>
        <rFont val="Arial"/>
        <family val="2"/>
      </rPr>
      <t xml:space="preserve">Rooftop Solar Electric Systems </t>
    </r>
    <r>
      <rPr>
        <sz val="10"/>
        <rFont val="Arial"/>
        <family val="2"/>
      </rPr>
      <t xml:space="preserve">and </t>
    </r>
    <r>
      <rPr>
        <b/>
        <sz val="10"/>
        <rFont val="Arial"/>
        <family val="2"/>
      </rPr>
      <t xml:space="preserve">Solar Electric Power Plants </t>
    </r>
    <r>
      <rPr>
        <sz val="10"/>
        <rFont val="Arial"/>
        <family val="2"/>
      </rPr>
      <t xml:space="preserve">estimated from European Photovoltaic Industry Association, </t>
    </r>
    <r>
      <rPr>
        <i/>
        <sz val="10"/>
        <rFont val="Arial"/>
        <family val="2"/>
      </rPr>
      <t xml:space="preserve">Global Market Outlook for </t>
    </r>
  </si>
  <si>
    <r>
      <t>Photovoltaics Until 2013</t>
    </r>
    <r>
      <rPr>
        <sz val="10"/>
        <rFont val="Arial"/>
        <family val="2"/>
      </rPr>
      <t xml:space="preserve"> (Brussels: April 2009), p. 7 (total installed PV in the United States in 2008 estimated at 1,173 MW with 80 percent in rooftop electric systems and 20 percent in power plants); </t>
    </r>
    <r>
      <rPr>
        <b/>
        <sz val="10"/>
        <rFont val="Arial"/>
        <family val="2"/>
      </rPr>
      <t>Solar Thermal Power Plants</t>
    </r>
    <r>
      <rPr>
        <sz val="10"/>
        <rFont val="Arial"/>
        <family val="2"/>
      </rPr>
      <t xml:space="preserve"> from DOE, National Renewable Energy Laboratory (NREL), "U.S. Parabolic Trough Power Plant Data," at www.nrel.gov/csp/troughnet/power_plant_data.html, updated 25 July 2008; </t>
    </r>
    <r>
      <rPr>
        <b/>
        <sz val="10"/>
        <rFont val="Arial"/>
        <family val="2"/>
      </rPr>
      <t>Geothermal</t>
    </r>
    <r>
      <rPr>
        <sz val="10"/>
        <rFont val="Arial"/>
        <family val="2"/>
      </rPr>
      <t xml:space="preserve"> estimated from Kara Slack, </t>
    </r>
    <r>
      <rPr>
        <i/>
        <sz val="10"/>
        <rFont val="Arial"/>
        <family val="2"/>
      </rPr>
      <t>U.S Geothermal Power Production and Development Update</t>
    </r>
    <r>
      <rPr>
        <sz val="10"/>
        <rFont val="Arial"/>
        <family val="2"/>
      </rPr>
      <t xml:space="preserve"> (Washington, DC: Geothermal Energy Association, August 2008), p. 2 and Kara Slack, </t>
    </r>
    <r>
      <rPr>
        <i/>
        <sz val="10"/>
        <rFont val="Arial"/>
        <family val="2"/>
      </rPr>
      <t>U.S Geothermal Power Production and Development Update</t>
    </r>
    <r>
      <rPr>
        <sz val="10"/>
        <rFont val="Arial"/>
        <family val="2"/>
      </rPr>
      <t xml:space="preserve"> (Washington, DC: Geothermal Energy</t>
    </r>
  </si>
  <si>
    <r>
      <t xml:space="preserve">Association, March 2009), p. 3; </t>
    </r>
    <r>
      <rPr>
        <b/>
        <sz val="10"/>
        <rFont val="Arial"/>
        <family val="2"/>
      </rPr>
      <t>Biomass</t>
    </r>
    <r>
      <rPr>
        <sz val="10"/>
        <rFont val="Arial"/>
        <family val="2"/>
      </rPr>
      <t xml:space="preserve"> estimated by assuming that 2008 installed capacity is the same as 2007 from DOE, EIA, </t>
    </r>
    <r>
      <rPr>
        <i/>
        <sz val="10"/>
        <rFont val="Arial"/>
        <family val="2"/>
      </rPr>
      <t>Electric Power Annual 2007</t>
    </r>
    <r>
      <rPr>
        <sz val="10"/>
        <rFont val="Arial"/>
        <family val="2"/>
      </rPr>
      <t xml:space="preserve"> (Washington, DC: 2009), p. 24 (biomass includes wood and wood-derived fuels as well as biogenic municipal solid waste, landfill gas, sludge waste, agricultural byproducts); </t>
    </r>
    <r>
      <rPr>
        <b/>
        <sz val="10"/>
        <rFont val="Arial"/>
        <family val="2"/>
      </rPr>
      <t>Hydropower</t>
    </r>
    <r>
      <rPr>
        <sz val="10"/>
        <rFont val="Arial"/>
        <family val="2"/>
      </rPr>
      <t xml:space="preserve"> estimated by assuming that 2008 installed capacity is the same as 2007 from DOE, EIA, </t>
    </r>
    <r>
      <rPr>
        <i/>
        <sz val="10"/>
        <rFont val="Arial"/>
        <family val="2"/>
      </rPr>
      <t>Electric Power Annual 2007</t>
    </r>
    <r>
      <rPr>
        <sz val="10"/>
        <rFont val="Arial"/>
        <family val="2"/>
      </rPr>
      <t xml:space="preserve"> (Washington, DC: 2009), p. 22 (hydropower excludes pumped storage); </t>
    </r>
    <r>
      <rPr>
        <b/>
        <sz val="10"/>
        <rFont val="Arial"/>
        <family val="2"/>
      </rPr>
      <t>Electricity</t>
    </r>
    <r>
      <rPr>
        <sz val="10"/>
        <rFont val="Arial"/>
        <family val="2"/>
      </rPr>
      <t xml:space="preserve"> </t>
    </r>
    <r>
      <rPr>
        <b/>
        <sz val="10"/>
        <rFont val="Arial"/>
        <family val="2"/>
      </rPr>
      <t>Generation</t>
    </r>
    <r>
      <rPr>
        <sz val="10"/>
        <rFont val="Arial"/>
        <family val="2"/>
      </rPr>
      <t xml:space="preserve"> calculated by converting installed capacity into actual generation using capacity factors from DOE, NREL, </t>
    </r>
    <r>
      <rPr>
        <i/>
        <sz val="10"/>
        <rFont val="Arial"/>
        <family val="2"/>
      </rPr>
      <t>Power Technologies Energy Data Book</t>
    </r>
  </si>
  <si>
    <r>
      <t xml:space="preserve">(Golden, CO: August 2006), p. 201; </t>
    </r>
    <r>
      <rPr>
        <b/>
        <sz val="10"/>
        <rFont val="Arial"/>
        <family val="2"/>
      </rPr>
      <t>2020: Installed Capacity and Electricity Generation:</t>
    </r>
    <r>
      <rPr>
        <sz val="10"/>
        <rFont val="Arial"/>
        <family val="2"/>
      </rPr>
      <t xml:space="preserve"> </t>
    </r>
    <r>
      <rPr>
        <b/>
        <sz val="10"/>
        <rFont val="Arial"/>
        <family val="2"/>
      </rPr>
      <t xml:space="preserve">Wind </t>
    </r>
    <r>
      <rPr>
        <sz val="10"/>
        <rFont val="Arial"/>
        <family val="2"/>
      </rPr>
      <t xml:space="preserve">assumes a growth rate of 32 percent from 2008 to 2020; </t>
    </r>
    <r>
      <rPr>
        <b/>
        <sz val="10"/>
        <rFont val="Arial"/>
        <family val="2"/>
      </rPr>
      <t>Rooftop Solar Electric Systems</t>
    </r>
    <r>
      <rPr>
        <sz val="10"/>
        <rFont val="Arial"/>
        <family val="2"/>
      </rPr>
      <t xml:space="preserve"> calculated based on covering 23 percent of suitable rooftop area with PV and assuming 18 percent spacing and system (inverter) losses and an average power capacity of 12 watts per square foot; rooftop area from Maya Chaudhari, Lisa Frantzis, Tom Hoff, </t>
    </r>
    <r>
      <rPr>
        <i/>
        <sz val="10"/>
        <rFont val="Arial"/>
        <family val="2"/>
      </rPr>
      <t>PV Grid Connected Market Potential under a Cost Breakthrough Scenario</t>
    </r>
    <r>
      <rPr>
        <sz val="10"/>
        <rFont val="Arial"/>
        <family val="2"/>
      </rPr>
      <t xml:space="preserve"> (Washington, DC: Navigant Consulting, September 2004); J. Paidipati, L. Frantzis, H. Sawyer, A. Kurrasch, </t>
    </r>
    <r>
      <rPr>
        <i/>
        <sz val="10"/>
        <rFont val="Arial"/>
        <family val="2"/>
      </rPr>
      <t>Rooftop Photovoltaics Market Penetration Scenarios</t>
    </r>
    <r>
      <rPr>
        <sz val="10"/>
        <rFont val="Arial"/>
        <family val="2"/>
      </rPr>
      <t xml:space="preserve"> (Golden, CO: </t>
    </r>
  </si>
  <si>
    <r>
      <t xml:space="preserve">DOE, NREL, February 2008); </t>
    </r>
    <r>
      <rPr>
        <b/>
        <sz val="10"/>
        <rFont val="Arial"/>
        <family val="2"/>
      </rPr>
      <t>Solar Electric Power Plants</t>
    </r>
    <r>
      <rPr>
        <sz val="10"/>
        <rFont val="Arial"/>
        <family val="2"/>
      </rPr>
      <t xml:space="preserve"> assumes a growth rate of 51 percent from 2008 to 2020 (assumes an 8 percent inverter loss); </t>
    </r>
    <r>
      <rPr>
        <b/>
        <sz val="10"/>
        <rFont val="Arial"/>
        <family val="2"/>
      </rPr>
      <t>Solar Thermal Power Plants</t>
    </r>
    <r>
      <rPr>
        <sz val="10"/>
        <rFont val="Arial"/>
        <family val="2"/>
      </rPr>
      <t xml:space="preserve"> assumes a growth rate of 60 percent from 2008 to 2020; </t>
    </r>
    <r>
      <rPr>
        <b/>
        <sz val="10"/>
        <rFont val="Arial"/>
        <family val="2"/>
      </rPr>
      <t>Geothermal</t>
    </r>
    <r>
      <rPr>
        <sz val="10"/>
        <rFont val="Arial"/>
        <family val="2"/>
      </rPr>
      <t xml:space="preserve"> assumes a growth rate of 30 percent from 2008 to 2020; </t>
    </r>
    <r>
      <rPr>
        <b/>
        <sz val="10"/>
        <rFont val="Arial"/>
        <family val="2"/>
      </rPr>
      <t>Biomass</t>
    </r>
    <r>
      <rPr>
        <sz val="10"/>
        <rFont val="Arial"/>
        <family val="2"/>
      </rPr>
      <t xml:space="preserve"> includes forest and urban wood waste, as well as perennial crops such as switchgrass and fast-growing trees, estimated from DOE and U.S. Department of Agriculture, </t>
    </r>
    <r>
      <rPr>
        <i/>
        <sz val="10"/>
        <rFont val="Arial"/>
        <family val="2"/>
      </rPr>
      <t xml:space="preserve">Biomass as Feedstock for a Bioenergy and Bioproducts Industry: The Technical Feasibility of a Billion-Ton Annual Supply </t>
    </r>
    <r>
      <rPr>
        <sz val="10"/>
        <rFont val="Arial"/>
        <family val="2"/>
      </rPr>
      <t>(Washington, DC: April 2005); average energy for biomass is 13 million Btus per ton from DOE, NREL,</t>
    </r>
    <r>
      <rPr>
        <i/>
        <sz val="10"/>
        <rFont val="Arial"/>
        <family val="2"/>
      </rPr>
      <t xml:space="preserve"> </t>
    </r>
  </si>
  <si>
    <r>
      <t>Power Technologies Energy Data Book</t>
    </r>
    <r>
      <rPr>
        <sz val="10"/>
        <rFont val="Arial"/>
        <family val="2"/>
      </rPr>
      <t xml:space="preserve"> (Golden, CO: 2005); average power plant heat rate of 9,000 Btu/kWh from DOE, EIA, </t>
    </r>
    <r>
      <rPr>
        <i/>
        <sz val="10"/>
        <rFont val="Arial"/>
        <family val="2"/>
      </rPr>
      <t>Assumptions to the Annual Energy Outlook 2005 with Projections to 2025</t>
    </r>
    <r>
      <rPr>
        <sz val="10"/>
        <rFont val="Arial"/>
        <family val="2"/>
      </rPr>
      <t xml:space="preserve"> (Washington, DC: 2005); </t>
    </r>
    <r>
      <rPr>
        <b/>
        <sz val="10"/>
        <rFont val="Arial"/>
        <family val="2"/>
      </rPr>
      <t xml:space="preserve">Hydropower </t>
    </r>
    <r>
      <rPr>
        <sz val="10"/>
        <rFont val="Arial"/>
        <family val="2"/>
      </rPr>
      <t xml:space="preserve">assumes an additional 20,000 MW of capacity from new small hydropower, capacity gains at existing dams, new conventional hydropower at currently existing non-powered dams, ocean wave and hydrokinetic technologies from Electric Power Research Institute, </t>
    </r>
    <r>
      <rPr>
        <i/>
        <sz val="10"/>
        <rFont val="Arial"/>
        <family val="2"/>
      </rPr>
      <t xml:space="preserve">Assessment of Waterpower Potential and Development Needs </t>
    </r>
    <r>
      <rPr>
        <sz val="10"/>
        <rFont val="Arial"/>
        <family val="2"/>
      </rPr>
      <t xml:space="preserve">(Palo Alto, CA: 2007), p. vii. </t>
    </r>
  </si>
  <si>
    <r>
      <t xml:space="preserve">Source: Fossil fuels and Nuclear from "Average Capacity Factors by Energy Source, 1996 through 2007," Table A.6 in DOE, Energy Information Administration, </t>
    </r>
    <r>
      <rPr>
        <i/>
        <sz val="10"/>
        <rFont val="Arial"/>
        <family val="2"/>
      </rPr>
      <t>Electric Power Annual 2007</t>
    </r>
    <r>
      <rPr>
        <sz val="10"/>
        <rFont val="Arial"/>
        <family val="2"/>
      </rPr>
      <t xml:space="preserve"> (Washington, DC: January 2009); Renewables from U.S. Department of Energy (DOE), National Renewable Energy Laboratory, </t>
    </r>
    <r>
      <rPr>
        <i/>
        <sz val="10"/>
        <rFont val="Arial"/>
        <family val="2"/>
      </rPr>
      <t>Power Technologies Energy Data Book</t>
    </r>
    <r>
      <rPr>
        <sz val="10"/>
        <rFont val="Arial"/>
        <family val="2"/>
      </rPr>
      <t xml:space="preserve"> (Golden, CO: August 2006), p. 201.</t>
    </r>
  </si>
  <si>
    <t>U.S. Cumulative Installed Wind Electricity-Generating Capacity, 1980-2008</t>
  </si>
  <si>
    <t>GRAPH: U.S. Cumulative Installed Wind Electricity-Generating Capacity, 1980-2008</t>
  </si>
  <si>
    <t>GRAPH: U.S. Net Annual Installed Wind Electricity-Generating Capacity Additions, 1981-2008</t>
  </si>
  <si>
    <t>Year</t>
  </si>
  <si>
    <t>Cumulative Installed Capacity</t>
  </si>
  <si>
    <t>Net Annual Addition*</t>
  </si>
  <si>
    <t>Megawatts</t>
  </si>
  <si>
    <t>* Note: Net annual addition equals new installations minus retirements.</t>
  </si>
  <si>
    <r>
      <t xml:space="preserve">Source: Compiled by Earth Policy Institute using 1980-1999 data from Worldwatch Institute, </t>
    </r>
    <r>
      <rPr>
        <i/>
        <sz val="10"/>
        <rFont val="Arial"/>
        <family val="2"/>
      </rPr>
      <t>Signposts 2001</t>
    </r>
    <r>
      <rPr>
        <sz val="10"/>
        <rFont val="Arial"/>
        <family val="2"/>
      </rPr>
      <t xml:space="preserve">, CD-ROM (Washington, DC: 2001); 2000-2008 data from Global Wind Energy Council (GWEC), </t>
    </r>
    <r>
      <rPr>
        <i/>
        <sz val="10"/>
        <rFont val="Arial"/>
        <family val="2"/>
      </rPr>
      <t>Global Wind 2008 Report</t>
    </r>
    <r>
      <rPr>
        <sz val="10"/>
        <rFont val="Arial"/>
        <family val="2"/>
      </rPr>
      <t xml:space="preserve"> (Brussels: 2009), p. 57.</t>
    </r>
  </si>
  <si>
    <t>U.S. Solar Photovoltaics Production, 1976-2008</t>
  </si>
  <si>
    <t>GRAPH: U.S. Annual Solar Photovoltaics Production, 1976-2008</t>
  </si>
  <si>
    <t>GRAPH: U.S. Cumulative Solar Photovoltaics Production, 1976-2008</t>
  </si>
  <si>
    <t>Annual Production</t>
  </si>
  <si>
    <t>Cumulative Production</t>
  </si>
  <si>
    <r>
      <t xml:space="preserve">This is part of a supporting dataset for Lester R. Brown, </t>
    </r>
    <r>
      <rPr>
        <b/>
        <sz val="10"/>
        <rFont val="Arial"/>
        <family val="2"/>
      </rPr>
      <t>Plan B 4.0: Mobilizing to Save Civilization</t>
    </r>
    <r>
      <rPr>
        <sz val="10"/>
        <rFont val="Arial"/>
        <family val="2"/>
      </rPr>
      <t xml:space="preserve"> (New York: W.W. Norton &amp; Company, 2009). For more information and a free download of the book, see Earth Policy Institute on-line at www.earthpolicy.org.</t>
    </r>
  </si>
  <si>
    <r>
      <t xml:space="preserve">Source: Compiled by Earth Policy Institute with 1976-1993 from Hillary Flynn, Content Manager at Prometheus Institute for Sustainable Development, Cambridge, MA, email to Joseph Florence, Earth Policy Institute, 21 March 2006;  1994-2000 data from Worldwatch Institute, </t>
    </r>
    <r>
      <rPr>
        <i/>
        <sz val="10"/>
        <rFont val="Arial"/>
        <family val="2"/>
      </rPr>
      <t>Signposts 2004</t>
    </r>
    <r>
      <rPr>
        <sz val="10"/>
        <rFont val="Arial"/>
        <family val="2"/>
      </rPr>
      <t xml:space="preserve">, CD-ROM (Washington, DC: 2005); 2001-2008 from Prometheus Institute and Greentech Media, "25th Annual Data Collection Results: PV Production Explodes in 2008," </t>
    </r>
    <r>
      <rPr>
        <i/>
        <sz val="10"/>
        <rFont val="Arial"/>
        <family val="2"/>
      </rPr>
      <t>PVNews</t>
    </r>
    <r>
      <rPr>
        <sz val="10"/>
        <rFont val="Arial"/>
        <family val="2"/>
      </rPr>
      <t>, vol. 28, no. 4 (April 2009), pp. 15-18.</t>
    </r>
  </si>
  <si>
    <t>U.S. Cumulative Installed Geothermal Electricity-Generating Capacity, 1990-2009</t>
  </si>
  <si>
    <t>Confirmed U.S. Geothermal Projects Under Development as of March 2009</t>
  </si>
  <si>
    <t>2009 *</t>
  </si>
  <si>
    <t>* Note: Installed capacity as of March 2009.</t>
  </si>
  <si>
    <t>Expected Capacity</t>
  </si>
  <si>
    <t>State</t>
  </si>
  <si>
    <t>Number of Projects</t>
  </si>
  <si>
    <t>Low Range</t>
  </si>
  <si>
    <t>High Range</t>
  </si>
  <si>
    <t>Alaska</t>
  </si>
  <si>
    <t>Arizona</t>
  </si>
  <si>
    <t>California</t>
  </si>
  <si>
    <t>Colorado</t>
  </si>
  <si>
    <t>Florida</t>
  </si>
  <si>
    <t>Idaho</t>
  </si>
  <si>
    <t>Nevada</t>
  </si>
  <si>
    <t>New Mexico</t>
  </si>
  <si>
    <t>Oregon</t>
  </si>
  <si>
    <t>Utah</t>
  </si>
  <si>
    <t>n.a.</t>
  </si>
  <si>
    <r>
      <t>Source: Compiled by Earth Policy Institute with 1990 and 1995 from International Geothermal Association, "</t>
    </r>
    <r>
      <rPr>
        <sz val="10"/>
        <rFont val="Arial"/>
        <family val="2"/>
      </rPr>
      <t>Installed Generating Capacity</t>
    </r>
    <r>
      <rPr>
        <sz val="10"/>
        <rFont val="Arial"/>
        <family val="0"/>
      </rPr>
      <t xml:space="preserve">," at http://iga.igg.cnr.it/geoworld/geoworld.php?sub=elgen, updated 3 July 2009; 2000 and 2005 from Ruggero Bertani, "World Geothermal Generation in 2007," </t>
    </r>
    <r>
      <rPr>
        <i/>
        <sz val="10"/>
        <rFont val="Arial"/>
        <family val="2"/>
      </rPr>
      <t>GHC Bulletin</t>
    </r>
    <r>
      <rPr>
        <sz val="10"/>
        <rFont val="Arial"/>
        <family val="0"/>
      </rPr>
      <t xml:space="preserve">, September 2007, p. 9; 2009 from Kara Slack, </t>
    </r>
    <r>
      <rPr>
        <i/>
        <sz val="10"/>
        <rFont val="Arial"/>
        <family val="2"/>
      </rPr>
      <t>U.S. Geothermal Power Production and Development Update</t>
    </r>
    <r>
      <rPr>
        <sz val="10"/>
        <rFont val="Arial"/>
        <family val="0"/>
      </rPr>
      <t xml:space="preserve"> (Washington, DC: Geothermal Energy Association, March 2009), p. 3.</t>
    </r>
  </si>
  <si>
    <r>
      <t xml:space="preserve">Hawaii </t>
    </r>
    <r>
      <rPr>
        <vertAlign val="superscript"/>
        <sz val="10"/>
        <rFont val="Arial"/>
        <family val="2"/>
      </rPr>
      <t>(1)</t>
    </r>
  </si>
  <si>
    <r>
      <t xml:space="preserve">Washington </t>
    </r>
    <r>
      <rPr>
        <vertAlign val="superscript"/>
        <sz val="10"/>
        <rFont val="Arial"/>
        <family val="2"/>
      </rPr>
      <t>(2)</t>
    </r>
  </si>
  <si>
    <r>
      <t xml:space="preserve">Notes: </t>
    </r>
    <r>
      <rPr>
        <vertAlign val="superscript"/>
        <sz val="10"/>
        <rFont val="Arial"/>
        <family val="2"/>
      </rPr>
      <t>(1)</t>
    </r>
    <r>
      <rPr>
        <sz val="10"/>
        <rFont val="Arial"/>
        <family val="2"/>
      </rPr>
      <t xml:space="preserve"> Expected capacity only reported for one of the two projects (8 megawatts); </t>
    </r>
    <r>
      <rPr>
        <vertAlign val="superscript"/>
        <sz val="10"/>
        <rFont val="Arial"/>
        <family val="2"/>
      </rPr>
      <t>(2)</t>
    </r>
    <r>
      <rPr>
        <sz val="10"/>
        <rFont val="Arial"/>
        <family val="2"/>
      </rPr>
      <t xml:space="preserve"> Expected </t>
    </r>
    <r>
      <rPr>
        <sz val="10"/>
        <rFont val="Arial"/>
        <family val="0"/>
      </rPr>
      <t>capacity not reported.</t>
    </r>
  </si>
  <si>
    <r>
      <t xml:space="preserve">Source: Kara Slack, </t>
    </r>
    <r>
      <rPr>
        <i/>
        <sz val="10"/>
        <rFont val="Arial"/>
        <family val="2"/>
      </rPr>
      <t>U.S. Geothermal Power Production and Development</t>
    </r>
    <r>
      <rPr>
        <sz val="10"/>
        <rFont val="Arial"/>
        <family val="0"/>
      </rPr>
      <t xml:space="preserve"> </t>
    </r>
    <r>
      <rPr>
        <i/>
        <sz val="10"/>
        <rFont val="Arial"/>
        <family val="2"/>
      </rPr>
      <t>Update</t>
    </r>
    <r>
      <rPr>
        <sz val="10"/>
        <rFont val="Arial"/>
        <family val="0"/>
      </rPr>
      <t xml:space="preserve"> (Washington, DC: Geothermal Energy Association, March 2009), p. 9.</t>
    </r>
  </si>
  <si>
    <t>U.S. Hydroelectric Consumption, 1965-2008</t>
  </si>
  <si>
    <t>GRAPH: U.S. Hydroelectric Consumption, 1965-2008</t>
  </si>
  <si>
    <t>Consumption</t>
  </si>
  <si>
    <t>Billion Kilowatt-hours</t>
  </si>
  <si>
    <r>
      <t xml:space="preserve">Source: BP, </t>
    </r>
    <r>
      <rPr>
        <i/>
        <sz val="10"/>
        <rFont val="Arial"/>
        <family val="2"/>
      </rPr>
      <t xml:space="preserve">Statistical Review of World Energy June 2009 </t>
    </r>
    <r>
      <rPr>
        <sz val="10"/>
        <rFont val="Arial"/>
        <family val="0"/>
      </rPr>
      <t>(London: 2009).</t>
    </r>
  </si>
  <si>
    <t>U.S. Annual Fuel Ethanol Production, 1978-2009</t>
  </si>
  <si>
    <t>GRAPH: U.S. Annual Fuel Ethanol Production, 1978-2009</t>
  </si>
  <si>
    <t>Million Gallons</t>
  </si>
  <si>
    <t>*</t>
  </si>
  <si>
    <t>* Projection.</t>
  </si>
  <si>
    <r>
      <t xml:space="preserve">Source: Source: Compiled by Earth Policy Institute with data for 1978-1998 from F.O. Licht, </t>
    </r>
    <r>
      <rPr>
        <i/>
        <sz val="10"/>
        <rFont val="Arial"/>
        <family val="2"/>
      </rPr>
      <t>World Ethanol and Biofuels Report</t>
    </r>
    <r>
      <rPr>
        <sz val="10"/>
        <rFont val="Arial"/>
        <family val="0"/>
      </rPr>
      <t xml:space="preserve">, vol. 6, no. 4 (23 October 2007), p. 63; 1999-2009 from F.O. Licht, </t>
    </r>
    <r>
      <rPr>
        <i/>
        <sz val="10"/>
        <rFont val="Arial"/>
        <family val="2"/>
      </rPr>
      <t>World Ethanol and Biofuels Report</t>
    </r>
    <r>
      <rPr>
        <sz val="10"/>
        <rFont val="Arial"/>
        <family val="0"/>
      </rPr>
      <t>, vol. 7, no. 18 (26 May 2009), p. 365.</t>
    </r>
  </si>
  <si>
    <t>U.S. Annual Biodiesel Production, 2000-2009</t>
  </si>
  <si>
    <t>GRAPH: U.S. Annual Biodiesel Production, 2000-2009</t>
  </si>
  <si>
    <t>Production</t>
  </si>
  <si>
    <r>
      <t xml:space="preserve">Source: Compiled by Earth Policy Institute with 2000-2004 data from F.O. Licht, </t>
    </r>
    <r>
      <rPr>
        <i/>
        <sz val="10"/>
        <rFont val="Arial"/>
        <family val="2"/>
      </rPr>
      <t>World Ethanol and Biofuels Report</t>
    </r>
    <r>
      <rPr>
        <sz val="10"/>
        <rFont val="Arial"/>
        <family val="0"/>
      </rPr>
      <t xml:space="preserve">, vol. 7, no. 2 (23 September 2008), p. 29; 2005-2009 data from F.O. Licht, </t>
    </r>
    <r>
      <rPr>
        <i/>
        <sz val="10"/>
        <rFont val="Arial"/>
        <family val="2"/>
      </rPr>
      <t>World Ethanol and Biofuels Report</t>
    </r>
    <r>
      <rPr>
        <sz val="10"/>
        <rFont val="Arial"/>
        <family val="0"/>
      </rPr>
      <t xml:space="preserve">, vol. 7, no. 14, (26 March 2009), p. 288. </t>
    </r>
  </si>
  <si>
    <t>U.S. Natural Gas Consumption, 1965-2008</t>
  </si>
  <si>
    <t>Million Tons Oil Equivalent</t>
  </si>
  <si>
    <t>GRAPH: U.S. Natural Gas Consumption, 1965-2008</t>
  </si>
  <si>
    <t>U.S. Oil Consumption, 1965-2008</t>
  </si>
  <si>
    <t>GRAPH: U.S. Oil Consumption, 1965-2008</t>
  </si>
  <si>
    <t>Consumption*</t>
  </si>
  <si>
    <t>Million Barrels per Day</t>
  </si>
  <si>
    <t>* Includes ethanol and biodiesel.</t>
  </si>
  <si>
    <t>A full listing of data for the entire book is on-line at:</t>
  </si>
  <si>
    <t>http://www.earthpolicy.org/index.php?/books/pb4/pb4_data</t>
  </si>
  <si>
    <r>
      <t xml:space="preserve">This is part of a supporting dataset for Lester R. Brown, </t>
    </r>
    <r>
      <rPr>
        <b/>
        <sz val="10"/>
        <rFont val="Arial"/>
        <family val="2"/>
      </rPr>
      <t>Plan B 4.0: Mobilizing to Save Civilization</t>
    </r>
    <r>
      <rPr>
        <sz val="10"/>
        <rFont val="Arial"/>
        <family val="2"/>
      </rPr>
      <t xml:space="preserve"> (New York: W.W. Norton &amp; Company, 2009).  For more information and a free download of the book, see Earth Policy Institute on-line at www.earthpolicy.org. </t>
    </r>
  </si>
</sst>
</file>

<file path=xl/styles.xml><?xml version="1.0" encoding="utf-8"?>
<styleSheet xmlns="http://schemas.openxmlformats.org/spreadsheetml/2006/main">
  <numFmts count="5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
    <numFmt numFmtId="166" formatCode="#,##0.0"/>
    <numFmt numFmtId="167" formatCode="0.0"/>
    <numFmt numFmtId="168" formatCode="&quot;Yes&quot;;&quot;Yes&quot;;&quot;No&quot;"/>
    <numFmt numFmtId="169" formatCode="&quot;True&quot;;&quot;True&quot;;&quot;False&quot;"/>
    <numFmt numFmtId="170" formatCode="&quot;On&quot;;&quot;On&quot;;&quot;Off&quot;"/>
    <numFmt numFmtId="171" formatCode="[$€-2]\ #,##0.00_);[Red]\([$€-2]\ #,##0.00\)"/>
    <numFmt numFmtId="172" formatCode="\ 0,000\ &quot;gal&quot;;\ \(0,000\ &quot;gal&quot;\)"/>
    <numFmt numFmtId="173" formatCode="0.0%"/>
    <numFmt numFmtId="174" formatCode="\ 0\ &quot;sf&quot;"/>
    <numFmt numFmtId="175" formatCode="\ 0\ &quot;SF&quot;"/>
    <numFmt numFmtId="176" formatCode="\ 0,000\ &quot;SF&quot;"/>
    <numFmt numFmtId="177" formatCode="\ 0.0\ &quot;GPF&quot;"/>
    <numFmt numFmtId="178" formatCode="\ 0\ &quot;flush&quot;"/>
    <numFmt numFmtId="179" formatCode="\ 0.0\ &quot;gal&quot;"/>
    <numFmt numFmtId="180" formatCode="\ 0\ &quot;gal&quot;"/>
    <numFmt numFmtId="181" formatCode="\ 0,000\ &quot;gal&quot;"/>
    <numFmt numFmtId="182" formatCode="_(* #,##0_);_(* \(#,##0\);_(* &quot;-&quot;??_);_(@_)"/>
    <numFmt numFmtId="183" formatCode="\ 0.0\ &quot;GPM&quot;"/>
    <numFmt numFmtId="184" formatCode="\ 0.00\ &quot;min&quot;"/>
    <numFmt numFmtId="185" formatCode="_(* #,##0.0_);_(* \(#,##0.0\);_(* &quot;-&quot;??_);_(@_)"/>
    <numFmt numFmtId="186" formatCode="\ 0\ &quot;min&quot;"/>
    <numFmt numFmtId="187" formatCode="[$$-409]#,##0"/>
    <numFmt numFmtId="188" formatCode="&quot;$&quot;#,##0"/>
    <numFmt numFmtId="189" formatCode="_(&quot;$&quot;* #,##0_);_(&quot;$&quot;* \(#,##0\);_(&quot;$&quot;* &quot;-&quot;??_);_(@_)"/>
    <numFmt numFmtId="190" formatCode="mmmm\ d\,\ yyyy"/>
    <numFmt numFmtId="191" formatCode="##\ \-\ ##"/>
    <numFmt numFmtId="192" formatCode="0.00_);[Red]\(0.00\)"/>
    <numFmt numFmtId="193" formatCode="0.0_);[Red]\(0.0\)"/>
    <numFmt numFmtId="194" formatCode="0.0;[Red]0.0"/>
    <numFmt numFmtId="195" formatCode="[$-409]dddd\,\ mmmm\ dd\,\ yyyy"/>
    <numFmt numFmtId="196" formatCode="[$-409]h:mm:ss\ AM/PM"/>
    <numFmt numFmtId="197" formatCode="#,##0.0_);\(#,##0.0\)"/>
    <numFmt numFmtId="198" formatCode="#,##0.0000"/>
    <numFmt numFmtId="199" formatCode="yyyy"/>
    <numFmt numFmtId="200" formatCode="[$-409]mmmmm\-yy;@"/>
    <numFmt numFmtId="201" formatCode="0.0000"/>
    <numFmt numFmtId="202" formatCode="0.0000000"/>
    <numFmt numFmtId="203" formatCode="0.000000"/>
    <numFmt numFmtId="204" formatCode="0.00000"/>
    <numFmt numFmtId="205" formatCode="0.000000000"/>
    <numFmt numFmtId="206" formatCode="0.0000000000"/>
    <numFmt numFmtId="207" formatCode="0.00000000"/>
    <numFmt numFmtId="208" formatCode="_(* #,##0.000_);_(* \(#,##0.000\);_(* &quot;-&quot;??_);_(@_)"/>
    <numFmt numFmtId="209" formatCode="0.00_)"/>
    <numFmt numFmtId="210" formatCode="0.0_)"/>
  </numFmts>
  <fonts count="31">
    <font>
      <sz val="10"/>
      <name val="Arial"/>
      <family val="0"/>
    </font>
    <font>
      <b/>
      <sz val="10"/>
      <name val="Arial"/>
      <family val="2"/>
    </font>
    <font>
      <sz val="8"/>
      <name val="Arial"/>
      <family val="0"/>
    </font>
    <font>
      <u val="single"/>
      <sz val="10"/>
      <color indexed="12"/>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Eras Light ITC"/>
      <family val="2"/>
    </font>
    <font>
      <sz val="10"/>
      <name val="Courier"/>
      <family val="0"/>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0"/>
      <name val="Arial"/>
      <family val="0"/>
    </font>
    <font>
      <i/>
      <sz val="10"/>
      <name val="Arial"/>
      <family val="2"/>
    </font>
    <font>
      <sz val="14"/>
      <name val="Arial"/>
      <family val="2"/>
    </font>
    <font>
      <sz val="12"/>
      <name val="Arial"/>
      <family val="2"/>
    </font>
    <font>
      <sz val="10"/>
      <color indexed="8"/>
      <name val="Arial"/>
      <family val="2"/>
    </font>
    <font>
      <vertAlign val="superscript"/>
      <sz val="10"/>
      <name val="Arial"/>
      <family val="2"/>
    </font>
    <font>
      <sz val="11.5"/>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thin"/>
      <bottom>
        <color indexed="63"/>
      </botto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1" applyNumberFormat="0" applyAlignment="0" applyProtection="0"/>
    <xf numFmtId="0" fontId="8"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3" fillId="0" borderId="0" applyNumberFormat="0" applyFill="0" applyBorder="0" applyAlignment="0" applyProtection="0"/>
    <xf numFmtId="0" fontId="15" fillId="7" borderId="1" applyNumberFormat="0" applyAlignment="0" applyProtection="0"/>
    <xf numFmtId="0" fontId="16" fillId="0" borderId="6" applyNumberFormat="0" applyFill="0" applyAlignment="0" applyProtection="0"/>
    <xf numFmtId="0" fontId="17" fillId="22" borderId="0" applyNumberFormat="0" applyBorder="0" applyAlignment="0" applyProtection="0"/>
    <xf numFmtId="0" fontId="0" fillId="0" borderId="0">
      <alignment/>
      <protection/>
    </xf>
    <xf numFmtId="0" fontId="4" fillId="0" borderId="0">
      <alignment/>
      <protection/>
    </xf>
    <xf numFmtId="0" fontId="4" fillId="0" borderId="0">
      <alignment/>
      <protection/>
    </xf>
    <xf numFmtId="0" fontId="18" fillId="0" borderId="0">
      <alignment/>
      <protection/>
    </xf>
    <xf numFmtId="0" fontId="0" fillId="0" borderId="0">
      <alignment/>
      <protection/>
    </xf>
    <xf numFmtId="0" fontId="0" fillId="0" borderId="0">
      <alignment/>
      <protection/>
    </xf>
    <xf numFmtId="0" fontId="19" fillId="0" borderId="0">
      <alignment/>
      <protection/>
    </xf>
    <xf numFmtId="0" fontId="0" fillId="23" borderId="7" applyNumberFormat="0" applyFont="0" applyAlignment="0" applyProtection="0"/>
    <xf numFmtId="0" fontId="20" fillId="20" borderId="8" applyNumberFormat="0" applyAlignment="0" applyProtection="0"/>
    <xf numFmtId="9" fontId="0" fillId="0" borderId="0" applyFont="0" applyFill="0" applyBorder="0" applyAlignment="0" applyProtection="0"/>
    <xf numFmtId="199" fontId="0" fillId="0" borderId="0" applyFill="0" applyBorder="0" applyAlignment="0" applyProtection="0"/>
    <xf numFmtId="0" fontId="21" fillId="0" borderId="0" applyNumberFormat="0" applyFill="0" applyBorder="0" applyAlignment="0" applyProtection="0"/>
    <xf numFmtId="0" fontId="22" fillId="0" borderId="9" applyNumberFormat="0" applyFill="0" applyAlignment="0" applyProtection="0"/>
    <xf numFmtId="0" fontId="23" fillId="0" borderId="0" applyNumberFormat="0" applyFill="0" applyBorder="0" applyAlignment="0" applyProtection="0"/>
  </cellStyleXfs>
  <cellXfs count="123">
    <xf numFmtId="0" fontId="0" fillId="0" borderId="0" xfId="0" applyAlignment="1">
      <alignment/>
    </xf>
    <xf numFmtId="0" fontId="1" fillId="0" borderId="0" xfId="0" applyFont="1" applyAlignment="1">
      <alignment/>
    </xf>
    <xf numFmtId="0" fontId="3" fillId="0" borderId="0" xfId="53" applyAlignment="1">
      <alignment/>
    </xf>
    <xf numFmtId="0" fontId="0" fillId="0" borderId="10" xfId="0" applyFont="1" applyBorder="1" applyAlignment="1">
      <alignment/>
    </xf>
    <xf numFmtId="0" fontId="0" fillId="0" borderId="10" xfId="0" applyFont="1" applyBorder="1" applyAlignment="1">
      <alignment horizontal="right" wrapText="1"/>
    </xf>
    <xf numFmtId="0" fontId="0" fillId="0" borderId="10" xfId="0" applyFont="1" applyFill="1" applyBorder="1" applyAlignment="1">
      <alignment horizontal="right" wrapText="1"/>
    </xf>
    <xf numFmtId="0" fontId="0" fillId="0" borderId="0" xfId="0" applyFont="1" applyBorder="1" applyAlignment="1">
      <alignment/>
    </xf>
    <xf numFmtId="0" fontId="0" fillId="0" borderId="0" xfId="0" applyFont="1" applyBorder="1" applyAlignment="1">
      <alignment horizontal="center"/>
    </xf>
    <xf numFmtId="0" fontId="0" fillId="0" borderId="0" xfId="0" applyAlignment="1">
      <alignment horizontal="left" indent="2"/>
    </xf>
    <xf numFmtId="3" fontId="0" fillId="0" borderId="0" xfId="0" applyNumberFormat="1" applyAlignment="1">
      <alignment/>
    </xf>
    <xf numFmtId="3" fontId="0" fillId="0" borderId="0" xfId="0" applyNumberFormat="1" applyFill="1" applyAlignment="1">
      <alignment/>
    </xf>
    <xf numFmtId="1" fontId="0" fillId="0" borderId="0" xfId="0" applyNumberFormat="1" applyAlignment="1">
      <alignment/>
    </xf>
    <xf numFmtId="3" fontId="0" fillId="0" borderId="0" xfId="0" applyNumberFormat="1" applyFill="1" applyBorder="1" applyAlignment="1">
      <alignment/>
    </xf>
    <xf numFmtId="3" fontId="24" fillId="0" borderId="0" xfId="0" applyNumberFormat="1" applyFont="1" applyAlignment="1">
      <alignment/>
    </xf>
    <xf numFmtId="3" fontId="24" fillId="0" borderId="0" xfId="0" applyNumberFormat="1" applyFont="1" applyFill="1" applyBorder="1" applyAlignment="1">
      <alignment/>
    </xf>
    <xf numFmtId="0" fontId="0" fillId="0" borderId="0" xfId="0" applyFill="1" applyAlignment="1">
      <alignment/>
    </xf>
    <xf numFmtId="1" fontId="24" fillId="0" borderId="0" xfId="0" applyNumberFormat="1" applyFont="1" applyAlignment="1">
      <alignment/>
    </xf>
    <xf numFmtId="0" fontId="0" fillId="0" borderId="10" xfId="0" applyBorder="1" applyAlignment="1">
      <alignment horizontal="left" indent="2"/>
    </xf>
    <xf numFmtId="1" fontId="0" fillId="0" borderId="10" xfId="0" applyNumberFormat="1" applyBorder="1" applyAlignment="1">
      <alignment/>
    </xf>
    <xf numFmtId="3" fontId="0" fillId="0" borderId="10" xfId="0" applyNumberFormat="1" applyBorder="1" applyAlignment="1">
      <alignment/>
    </xf>
    <xf numFmtId="0" fontId="0" fillId="0" borderId="10" xfId="0" applyBorder="1" applyAlignment="1">
      <alignment/>
    </xf>
    <xf numFmtId="0" fontId="0" fillId="0" borderId="0" xfId="0" applyFill="1" applyBorder="1" applyAlignment="1">
      <alignment/>
    </xf>
    <xf numFmtId="0" fontId="0" fillId="0" borderId="0" xfId="0" applyAlignment="1">
      <alignment/>
    </xf>
    <xf numFmtId="0" fontId="0" fillId="0" borderId="0" xfId="0" applyFont="1" applyAlignment="1">
      <alignment wrapText="1"/>
    </xf>
    <xf numFmtId="0" fontId="25" fillId="0" borderId="0" xfId="0" applyFont="1" applyAlignment="1">
      <alignment wrapText="1"/>
    </xf>
    <xf numFmtId="0" fontId="0" fillId="0" borderId="0" xfId="0" applyFont="1" applyAlignment="1">
      <alignment horizontal="left" wrapText="1"/>
    </xf>
    <xf numFmtId="0" fontId="0" fillId="0" borderId="0" xfId="0" applyAlignment="1">
      <alignment horizontal="right"/>
    </xf>
    <xf numFmtId="0" fontId="0" fillId="0" borderId="10" xfId="0" applyBorder="1" applyAlignment="1">
      <alignment horizontal="right"/>
    </xf>
    <xf numFmtId="0" fontId="0" fillId="0" borderId="0" xfId="0" applyAlignment="1">
      <alignment horizontal="left"/>
    </xf>
    <xf numFmtId="0" fontId="0" fillId="0" borderId="0" xfId="0" applyBorder="1" applyAlignment="1">
      <alignment horizontal="left" indent="2"/>
    </xf>
    <xf numFmtId="0" fontId="0" fillId="0" borderId="0" xfId="0" applyBorder="1" applyAlignment="1">
      <alignment horizontal="right"/>
    </xf>
    <xf numFmtId="167" fontId="0" fillId="0" borderId="0" xfId="0" applyNumberFormat="1" applyAlignment="1">
      <alignment horizontal="right"/>
    </xf>
    <xf numFmtId="167" fontId="0" fillId="0" borderId="10" xfId="0" applyNumberFormat="1" applyBorder="1" applyAlignment="1">
      <alignment horizontal="right"/>
    </xf>
    <xf numFmtId="167" fontId="0" fillId="0" borderId="0" xfId="0" applyNumberFormat="1" applyBorder="1" applyAlignment="1">
      <alignment horizontal="right"/>
    </xf>
    <xf numFmtId="0" fontId="0" fillId="0" borderId="0" xfId="0" applyAlignment="1">
      <alignment wrapText="1"/>
    </xf>
    <xf numFmtId="0" fontId="3" fillId="0" borderId="0" xfId="53" applyFont="1" applyAlignment="1">
      <alignment vertical="top"/>
    </xf>
    <xf numFmtId="0" fontId="0" fillId="0" borderId="0" xfId="53" applyFont="1" applyAlignment="1">
      <alignment/>
    </xf>
    <xf numFmtId="0" fontId="1" fillId="0" borderId="0" xfId="0" applyFont="1" applyAlignment="1">
      <alignment vertical="top"/>
    </xf>
    <xf numFmtId="3" fontId="1" fillId="0" borderId="0" xfId="0" applyNumberFormat="1" applyFont="1" applyAlignment="1">
      <alignment vertical="top"/>
    </xf>
    <xf numFmtId="3" fontId="0" fillId="0" borderId="0" xfId="0" applyNumberFormat="1" applyAlignment="1">
      <alignment vertical="top"/>
    </xf>
    <xf numFmtId="0" fontId="0" fillId="0" borderId="0" xfId="0" applyFont="1" applyAlignment="1">
      <alignment vertical="top"/>
    </xf>
    <xf numFmtId="3" fontId="0" fillId="0" borderId="0" xfId="0" applyNumberFormat="1" applyFont="1" applyAlignment="1">
      <alignment horizontal="center" vertical="top"/>
    </xf>
    <xf numFmtId="3" fontId="0" fillId="0" borderId="0" xfId="0" applyNumberFormat="1" applyFont="1" applyAlignment="1">
      <alignment vertical="top"/>
    </xf>
    <xf numFmtId="0" fontId="0" fillId="0" borderId="10" xfId="0" applyFont="1" applyBorder="1" applyAlignment="1">
      <alignment horizontal="left" wrapText="1"/>
    </xf>
    <xf numFmtId="3" fontId="0" fillId="0" borderId="10" xfId="0" applyNumberFormat="1" applyFont="1" applyBorder="1" applyAlignment="1">
      <alignment horizontal="right" wrapText="1"/>
    </xf>
    <xf numFmtId="3" fontId="0" fillId="0" borderId="0" xfId="0" applyNumberFormat="1" applyFont="1" applyBorder="1" applyAlignment="1">
      <alignment horizontal="right" wrapText="1"/>
    </xf>
    <xf numFmtId="3" fontId="0" fillId="0" borderId="0" xfId="0" applyNumberFormat="1" applyFont="1" applyAlignment="1">
      <alignment horizontal="right" vertical="top"/>
    </xf>
    <xf numFmtId="3" fontId="0" fillId="0" borderId="0" xfId="0" applyNumberFormat="1" applyFont="1" applyBorder="1" applyAlignment="1">
      <alignment horizontal="center" vertical="top"/>
    </xf>
    <xf numFmtId="0" fontId="0" fillId="0" borderId="0" xfId="0" applyAlignment="1">
      <alignment horizontal="left" vertical="top"/>
    </xf>
    <xf numFmtId="3" fontId="0" fillId="0" borderId="0" xfId="0" applyNumberFormat="1" applyAlignment="1">
      <alignment/>
    </xf>
    <xf numFmtId="3" fontId="0" fillId="0" borderId="0" xfId="42" applyNumberFormat="1" applyAlignment="1">
      <alignment horizontal="right" vertical="top"/>
    </xf>
    <xf numFmtId="0" fontId="0" fillId="0" borderId="0" xfId="0" applyBorder="1" applyAlignment="1">
      <alignment horizontal="left" vertical="top"/>
    </xf>
    <xf numFmtId="3" fontId="0" fillId="0" borderId="0" xfId="0" applyNumberFormat="1" applyBorder="1" applyAlignment="1">
      <alignment/>
    </xf>
    <xf numFmtId="0" fontId="0" fillId="0" borderId="10" xfId="0" applyBorder="1" applyAlignment="1">
      <alignment horizontal="left" vertical="top"/>
    </xf>
    <xf numFmtId="3" fontId="0" fillId="0" borderId="10" xfId="0" applyNumberFormat="1" applyBorder="1" applyAlignment="1">
      <alignment/>
    </xf>
    <xf numFmtId="3" fontId="0" fillId="0" borderId="10" xfId="42" applyNumberFormat="1" applyBorder="1" applyAlignment="1">
      <alignment horizontal="right" vertical="top"/>
    </xf>
    <xf numFmtId="167" fontId="0" fillId="0" borderId="0" xfId="0" applyNumberFormat="1" applyAlignment="1">
      <alignment/>
    </xf>
    <xf numFmtId="0" fontId="0" fillId="0" borderId="0" xfId="0" applyAlignment="1">
      <alignment vertical="top"/>
    </xf>
    <xf numFmtId="3" fontId="0" fillId="0" borderId="0" xfId="42" applyNumberFormat="1" applyFont="1" applyAlignment="1">
      <alignment vertical="top" wrapText="1"/>
    </xf>
    <xf numFmtId="0" fontId="0" fillId="0" borderId="0" xfId="42" applyNumberFormat="1" applyFont="1" applyAlignment="1">
      <alignment vertical="top" wrapText="1"/>
    </xf>
    <xf numFmtId="3" fontId="0" fillId="0" borderId="0" xfId="0" applyNumberFormat="1" applyAlignment="1">
      <alignment horizontal="right" vertical="top"/>
    </xf>
    <xf numFmtId="3" fontId="0" fillId="0" borderId="0" xfId="0" applyNumberFormat="1" applyFont="1" applyAlignment="1">
      <alignment horizontal="left" vertical="top" wrapText="1"/>
    </xf>
    <xf numFmtId="0" fontId="3" fillId="0" borderId="0" xfId="53" applyAlignment="1">
      <alignment horizontal="left"/>
    </xf>
    <xf numFmtId="0" fontId="28" fillId="0" borderId="0" xfId="0" applyFont="1" applyAlignment="1">
      <alignment horizontal="left"/>
    </xf>
    <xf numFmtId="0" fontId="0" fillId="0" borderId="10" xfId="0" applyBorder="1" applyAlignment="1">
      <alignment horizontal="left"/>
    </xf>
    <xf numFmtId="166" fontId="0" fillId="0" borderId="0" xfId="0" applyNumberFormat="1" applyAlignment="1">
      <alignment/>
    </xf>
    <xf numFmtId="0" fontId="0" fillId="0" borderId="0" xfId="63" applyFont="1" applyBorder="1" applyAlignment="1" applyProtection="1">
      <alignment horizontal="left"/>
      <protection/>
    </xf>
    <xf numFmtId="166" fontId="0" fillId="0" borderId="0" xfId="63" applyNumberFormat="1" applyFont="1" applyFill="1" applyBorder="1" applyAlignment="1">
      <alignment horizontal="right"/>
      <protection/>
    </xf>
    <xf numFmtId="167" fontId="0" fillId="0" borderId="0" xfId="63" applyNumberFormat="1" applyFont="1" applyFill="1" applyBorder="1" applyAlignment="1">
      <alignment horizontal="right"/>
      <protection/>
    </xf>
    <xf numFmtId="166" fontId="0" fillId="0" borderId="0" xfId="0" applyNumberFormat="1" applyBorder="1" applyAlignment="1">
      <alignment/>
    </xf>
    <xf numFmtId="0" fontId="0" fillId="0" borderId="10" xfId="63" applyFont="1" applyBorder="1" applyAlignment="1" applyProtection="1">
      <alignment horizontal="left"/>
      <protection/>
    </xf>
    <xf numFmtId="167" fontId="0" fillId="0" borderId="10" xfId="63" applyNumberFormat="1" applyFont="1" applyFill="1" applyBorder="1" applyAlignment="1">
      <alignment horizontal="right"/>
      <protection/>
    </xf>
    <xf numFmtId="166" fontId="0" fillId="0" borderId="10" xfId="0" applyNumberFormat="1" applyBorder="1" applyAlignment="1">
      <alignment/>
    </xf>
    <xf numFmtId="0" fontId="0" fillId="0" borderId="0" xfId="63" applyFont="1" applyFill="1" applyBorder="1" applyAlignment="1" applyProtection="1">
      <alignment vertical="top" wrapText="1"/>
      <protection/>
    </xf>
    <xf numFmtId="0" fontId="1" fillId="0" borderId="0" xfId="63" applyFont="1" applyFill="1" applyAlignment="1" applyProtection="1">
      <alignment horizontal="left"/>
      <protection/>
    </xf>
    <xf numFmtId="0" fontId="0" fillId="0" borderId="0" xfId="0" applyFill="1" applyAlignment="1">
      <alignment vertical="justify" wrapText="1"/>
    </xf>
    <xf numFmtId="2" fontId="0" fillId="0" borderId="0" xfId="0" applyNumberFormat="1" applyFill="1" applyAlignment="1">
      <alignment/>
    </xf>
    <xf numFmtId="0" fontId="0" fillId="0" borderId="10" xfId="0" applyFont="1" applyFill="1" applyBorder="1" applyAlignment="1">
      <alignment horizontal="left"/>
    </xf>
    <xf numFmtId="0" fontId="0" fillId="0" borderId="0" xfId="0" applyFont="1" applyFill="1" applyAlignment="1">
      <alignment horizontal="left"/>
    </xf>
    <xf numFmtId="0" fontId="0" fillId="0" borderId="0" xfId="0" applyFont="1" applyFill="1" applyAlignment="1">
      <alignment horizontal="right" wrapText="1"/>
    </xf>
    <xf numFmtId="3" fontId="0" fillId="0" borderId="0" xfId="0" applyNumberFormat="1" applyFont="1" applyFill="1" applyAlignment="1">
      <alignment horizontal="right" wrapText="1"/>
    </xf>
    <xf numFmtId="0" fontId="0" fillId="0" borderId="0" xfId="0" applyFont="1" applyFill="1" applyBorder="1" applyAlignment="1">
      <alignment horizontal="left"/>
    </xf>
    <xf numFmtId="3" fontId="0" fillId="0" borderId="0" xfId="0" applyNumberFormat="1" applyFont="1" applyFill="1" applyBorder="1" applyAlignment="1" applyProtection="1">
      <alignment horizontal="right"/>
      <protection/>
    </xf>
    <xf numFmtId="167" fontId="2" fillId="0" borderId="0" xfId="0" applyNumberFormat="1" applyFont="1" applyFill="1" applyBorder="1" applyAlignment="1">
      <alignment/>
    </xf>
    <xf numFmtId="3" fontId="0" fillId="0" borderId="10" xfId="0" applyNumberFormat="1" applyFont="1" applyFill="1" applyBorder="1" applyAlignment="1" applyProtection="1">
      <alignment horizontal="right"/>
      <protection/>
    </xf>
    <xf numFmtId="0" fontId="0" fillId="0" borderId="0" xfId="0" applyFill="1" applyAlignment="1">
      <alignment horizontal="left" vertical="top" wrapText="1"/>
    </xf>
    <xf numFmtId="0" fontId="0" fillId="0" borderId="10" xfId="0" applyBorder="1" applyAlignment="1">
      <alignment horizontal="right" wrapText="1"/>
    </xf>
    <xf numFmtId="166" fontId="0" fillId="0" borderId="0" xfId="0" applyNumberFormat="1" applyAlignment="1">
      <alignment horizontal="right"/>
    </xf>
    <xf numFmtId="0" fontId="3" fillId="0" borderId="0" xfId="53" applyAlignment="1">
      <alignment horizontal="left" wrapText="1"/>
    </xf>
    <xf numFmtId="0" fontId="28" fillId="0" borderId="0" xfId="0" applyFont="1" applyAlignment="1">
      <alignment horizontal="left" wrapText="1"/>
    </xf>
    <xf numFmtId="0" fontId="0" fillId="0" borderId="0" xfId="0" applyFont="1" applyAlignment="1">
      <alignment/>
    </xf>
    <xf numFmtId="0" fontId="0" fillId="0" borderId="10" xfId="0" applyFont="1" applyBorder="1" applyAlignment="1">
      <alignment horizontal="left"/>
    </xf>
    <xf numFmtId="0" fontId="0" fillId="0" borderId="10" xfId="0" applyFont="1" applyBorder="1" applyAlignment="1">
      <alignment horizontal="right"/>
    </xf>
    <xf numFmtId="0" fontId="0" fillId="0" borderId="0" xfId="0" applyFont="1" applyAlignment="1">
      <alignment horizontal="left"/>
    </xf>
    <xf numFmtId="0" fontId="0" fillId="0" borderId="0" xfId="0" applyFont="1" applyAlignment="1">
      <alignment horizontal="right"/>
    </xf>
    <xf numFmtId="1" fontId="0" fillId="0" borderId="0" xfId="0" applyNumberFormat="1" applyFont="1" applyAlignment="1">
      <alignment/>
    </xf>
    <xf numFmtId="0" fontId="0" fillId="0" borderId="0" xfId="0" applyFont="1" applyBorder="1" applyAlignment="1">
      <alignment horizontal="left"/>
    </xf>
    <xf numFmtId="1" fontId="0" fillId="0" borderId="10" xfId="0" applyNumberFormat="1" applyFont="1" applyBorder="1" applyAlignment="1">
      <alignment/>
    </xf>
    <xf numFmtId="0" fontId="0" fillId="0" borderId="0" xfId="0" applyBorder="1" applyAlignment="1">
      <alignment horizontal="left"/>
    </xf>
    <xf numFmtId="0" fontId="1" fillId="0" borderId="0" xfId="63" applyFont="1" applyAlignment="1" applyProtection="1">
      <alignment horizontal="left"/>
      <protection/>
    </xf>
    <xf numFmtId="0" fontId="0" fillId="0" borderId="10" xfId="0" applyFont="1" applyBorder="1" applyAlignment="1">
      <alignment horizontal="right"/>
    </xf>
    <xf numFmtId="0" fontId="0" fillId="0" borderId="0" xfId="0" applyFont="1" applyAlignment="1">
      <alignment/>
    </xf>
    <xf numFmtId="0" fontId="1" fillId="0" borderId="0" xfId="0" applyFont="1" applyAlignment="1">
      <alignment horizontal="left" wrapText="1"/>
    </xf>
    <xf numFmtId="0" fontId="0" fillId="0" borderId="0" xfId="0" applyAlignment="1">
      <alignment horizontal="right" wrapText="1"/>
    </xf>
    <xf numFmtId="0" fontId="0" fillId="0" borderId="0" xfId="0" applyBorder="1" applyAlignment="1">
      <alignment/>
    </xf>
    <xf numFmtId="0" fontId="0" fillId="0" borderId="0" xfId="0" applyNumberFormat="1" applyAlignment="1">
      <alignment vertical="top" wrapText="1"/>
    </xf>
    <xf numFmtId="167" fontId="0" fillId="0" borderId="10" xfId="0" applyNumberFormat="1" applyBorder="1" applyAlignment="1">
      <alignment/>
    </xf>
    <xf numFmtId="0" fontId="25" fillId="0" borderId="0" xfId="0" applyFont="1" applyAlignment="1">
      <alignment horizontal="left" vertical="top" wrapText="1"/>
    </xf>
    <xf numFmtId="0" fontId="0" fillId="0" borderId="0" xfId="0" applyFont="1" applyAlignment="1">
      <alignment horizontal="left" vertical="top" wrapText="1"/>
    </xf>
    <xf numFmtId="0" fontId="0" fillId="0" borderId="0" xfId="0" applyFont="1" applyBorder="1" applyAlignment="1">
      <alignment horizontal="center"/>
    </xf>
    <xf numFmtId="0" fontId="0" fillId="0" borderId="0" xfId="0" applyAlignment="1">
      <alignment horizontal="left" vertical="top" wrapText="1"/>
    </xf>
    <xf numFmtId="0" fontId="0" fillId="0" borderId="0" xfId="0" applyAlignment="1">
      <alignment horizontal="left" wrapText="1"/>
    </xf>
    <xf numFmtId="0" fontId="0" fillId="0" borderId="0" xfId="0" applyAlignment="1">
      <alignment wrapText="1"/>
    </xf>
    <xf numFmtId="0" fontId="0" fillId="0" borderId="0" xfId="0" applyBorder="1" applyAlignment="1">
      <alignment horizontal="left" wrapText="1"/>
    </xf>
    <xf numFmtId="3" fontId="0" fillId="0" borderId="0" xfId="42" applyNumberFormat="1" applyFont="1" applyAlignment="1">
      <alignment horizontal="left" vertical="top" wrapText="1"/>
    </xf>
    <xf numFmtId="3" fontId="0" fillId="0" borderId="11" xfId="0" applyNumberFormat="1" applyFont="1" applyBorder="1" applyAlignment="1">
      <alignment horizontal="center" vertical="top"/>
    </xf>
    <xf numFmtId="0" fontId="0" fillId="0" borderId="11" xfId="0" applyBorder="1" applyAlignment="1">
      <alignment horizontal="center"/>
    </xf>
    <xf numFmtId="0" fontId="0" fillId="0" borderId="0" xfId="63" applyFont="1" applyFill="1" applyBorder="1" applyAlignment="1" applyProtection="1">
      <alignment horizontal="left" vertical="top" wrapText="1"/>
      <protection/>
    </xf>
    <xf numFmtId="0" fontId="0" fillId="0" borderId="0" xfId="0" applyFill="1" applyAlignment="1">
      <alignment horizontal="left" vertical="top" wrapText="1"/>
    </xf>
    <xf numFmtId="0" fontId="0" fillId="0" borderId="10" xfId="0" applyBorder="1" applyAlignment="1">
      <alignment horizontal="center" wrapText="1"/>
    </xf>
    <xf numFmtId="0" fontId="0" fillId="0" borderId="0" xfId="0" applyAlignment="1">
      <alignment horizontal="center"/>
    </xf>
    <xf numFmtId="0" fontId="0" fillId="0" borderId="0" xfId="0" applyFont="1" applyAlignment="1">
      <alignment wrapText="1"/>
    </xf>
    <xf numFmtId="0" fontId="0" fillId="0" borderId="0" xfId="0" applyNumberFormat="1" applyAlignment="1">
      <alignment horizontal="left" vertical="top" wrapText="1"/>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2 3" xfId="59"/>
    <cellStyle name="Normal 3" xfId="60"/>
    <cellStyle name="Normal 4" xfId="61"/>
    <cellStyle name="Normal 4 2" xfId="62"/>
    <cellStyle name="Normal_SOLAR" xfId="63"/>
    <cellStyle name="Note" xfId="64"/>
    <cellStyle name="Output" xfId="65"/>
    <cellStyle name="Percent" xfId="66"/>
    <cellStyle name="Style 29" xfId="67"/>
    <cellStyle name="Title" xfId="68"/>
    <cellStyle name="Total" xfId="69"/>
    <cellStyle name="Warning Text" xfId="7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chartsheet" Target="chartsheets/sheet2.xml" /><Relationship Id="rId7" Type="http://schemas.openxmlformats.org/officeDocument/2006/relationships/worksheet" Target="worksheets/sheet5.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chartsheet" Target="chartsheets/sheet5.xml" /><Relationship Id="rId14" Type="http://schemas.openxmlformats.org/officeDocument/2006/relationships/worksheet" Target="worksheets/sheet9.xml" /><Relationship Id="rId15" Type="http://schemas.openxmlformats.org/officeDocument/2006/relationships/chartsheet" Target="chartsheets/sheet6.xml" /><Relationship Id="rId16" Type="http://schemas.openxmlformats.org/officeDocument/2006/relationships/worksheet" Target="worksheets/sheet10.xml" /><Relationship Id="rId17" Type="http://schemas.openxmlformats.org/officeDocument/2006/relationships/chartsheet" Target="chartsheets/sheet7.xml" /><Relationship Id="rId18" Type="http://schemas.openxmlformats.org/officeDocument/2006/relationships/worksheet" Target="worksheets/sheet11.xml" /><Relationship Id="rId19" Type="http://schemas.openxmlformats.org/officeDocument/2006/relationships/chartsheet" Target="chartsheets/sheet8.xml" /><Relationship Id="rId20" Type="http://schemas.openxmlformats.org/officeDocument/2006/relationships/worksheet" Target="worksheets/sheet12.xml" /><Relationship Id="rId21" Type="http://schemas.openxmlformats.org/officeDocument/2006/relationships/chartsheet" Target="chartsheets/sheet9.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U.S. Cumulative Installed Wind Electricity-Generating Capacity, 1980-2008</a:t>
            </a:r>
          </a:p>
        </c:rich>
      </c:tx>
      <c:layout/>
      <c:spPr>
        <a:noFill/>
        <a:ln>
          <a:noFill/>
        </a:ln>
      </c:spPr>
    </c:title>
    <c:plotArea>
      <c:layout/>
      <c:scatterChart>
        <c:scatterStyle val="smooth"/>
        <c:varyColors val="0"/>
        <c:ser>
          <c:idx val="0"/>
          <c:order val="0"/>
          <c:tx>
            <c:v>US Wind</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Wind Capacity'!$A$6:$A$34</c:f>
              <c:numCache>
                <c:ptCount val="2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numCache>
            </c:numRef>
          </c:xVal>
          <c:yVal>
            <c:numRef>
              <c:f>'U.S. Wind Capacity'!$B$6:$B$34</c:f>
              <c:numCache>
                <c:ptCount val="29"/>
                <c:pt idx="0">
                  <c:v>8</c:v>
                </c:pt>
                <c:pt idx="1">
                  <c:v>18</c:v>
                </c:pt>
                <c:pt idx="2">
                  <c:v>84</c:v>
                </c:pt>
                <c:pt idx="3">
                  <c:v>254</c:v>
                </c:pt>
                <c:pt idx="4">
                  <c:v>653</c:v>
                </c:pt>
                <c:pt idx="5">
                  <c:v>945</c:v>
                </c:pt>
                <c:pt idx="6">
                  <c:v>1265</c:v>
                </c:pt>
                <c:pt idx="7">
                  <c:v>1333</c:v>
                </c:pt>
                <c:pt idx="8">
                  <c:v>1231</c:v>
                </c:pt>
                <c:pt idx="9">
                  <c:v>1332</c:v>
                </c:pt>
                <c:pt idx="10">
                  <c:v>1484</c:v>
                </c:pt>
                <c:pt idx="11">
                  <c:v>1709</c:v>
                </c:pt>
                <c:pt idx="12">
                  <c:v>1680</c:v>
                </c:pt>
                <c:pt idx="13">
                  <c:v>1635</c:v>
                </c:pt>
                <c:pt idx="14">
                  <c:v>1663</c:v>
                </c:pt>
                <c:pt idx="15">
                  <c:v>1612</c:v>
                </c:pt>
                <c:pt idx="16">
                  <c:v>1614</c:v>
                </c:pt>
                <c:pt idx="17">
                  <c:v>1611</c:v>
                </c:pt>
                <c:pt idx="18">
                  <c:v>1837</c:v>
                </c:pt>
                <c:pt idx="19">
                  <c:v>2490</c:v>
                </c:pt>
                <c:pt idx="20">
                  <c:v>2578</c:v>
                </c:pt>
                <c:pt idx="21">
                  <c:v>4275</c:v>
                </c:pt>
                <c:pt idx="22">
                  <c:v>4685</c:v>
                </c:pt>
                <c:pt idx="23">
                  <c:v>6372</c:v>
                </c:pt>
                <c:pt idx="24">
                  <c:v>6725</c:v>
                </c:pt>
                <c:pt idx="25">
                  <c:v>9149</c:v>
                </c:pt>
                <c:pt idx="26">
                  <c:v>11575</c:v>
                </c:pt>
                <c:pt idx="27">
                  <c:v>16824</c:v>
                </c:pt>
                <c:pt idx="28">
                  <c:v>25170</c:v>
                </c:pt>
              </c:numCache>
            </c:numRef>
          </c:yVal>
          <c:smooth val="1"/>
        </c:ser>
        <c:axId val="56529821"/>
        <c:axId val="39006342"/>
      </c:scatterChart>
      <c:valAx>
        <c:axId val="56529821"/>
        <c:scaling>
          <c:orientation val="minMax"/>
          <c:min val="1980"/>
        </c:scaling>
        <c:axPos val="b"/>
        <c:title>
          <c:tx>
            <c:rich>
              <a:bodyPr vert="horz" rot="0" anchor="ctr"/>
              <a:lstStyle/>
              <a:p>
                <a:pPr algn="ctr">
                  <a:defRPr/>
                </a:pPr>
                <a:r>
                  <a:rPr lang="en-US" cap="none" sz="1000" b="0" i="1" u="none" baseline="0">
                    <a:latin typeface="Arial"/>
                    <a:ea typeface="Arial"/>
                    <a:cs typeface="Arial"/>
                  </a:rPr>
                  <a:t>Source: GWEC; Worldwatch</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9006342"/>
        <c:crosses val="autoZero"/>
        <c:crossBetween val="midCat"/>
        <c:dispUnits/>
      </c:valAx>
      <c:valAx>
        <c:axId val="39006342"/>
        <c:scaling>
          <c:orientation val="minMax"/>
        </c:scaling>
        <c:axPos val="l"/>
        <c:title>
          <c:tx>
            <c:rich>
              <a:bodyPr vert="horz" rot="-5400000" anchor="ctr"/>
              <a:lstStyle/>
              <a:p>
                <a:pPr algn="ctr">
                  <a:defRPr/>
                </a:pPr>
                <a:r>
                  <a:rPr lang="en-US" cap="none" sz="1200" b="0" i="0" u="none" baseline="0">
                    <a:latin typeface="Arial"/>
                    <a:ea typeface="Arial"/>
                    <a:cs typeface="Arial"/>
                  </a:rPr>
                  <a:t>Megawatts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6529821"/>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U.S. Net Annual Installed Wind Electricity-Generating Capacity Additions, 1981-2008</a:t>
            </a:r>
          </a:p>
        </c:rich>
      </c:tx>
      <c:layout/>
      <c:spPr>
        <a:noFill/>
        <a:ln>
          <a:noFill/>
        </a:ln>
      </c:spPr>
    </c:title>
    <c:plotArea>
      <c:layout/>
      <c:barChart>
        <c:barDir val="col"/>
        <c:grouping val="clustered"/>
        <c:varyColors val="0"/>
        <c:ser>
          <c:idx val="0"/>
          <c:order val="0"/>
          <c:tx>
            <c:v>US Annual Addition</c:v>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cat>
            <c:numRef>
              <c:f>'U.S. Wind Capacity'!$A$7:$A$34</c:f>
              <c:numCache>
                <c:ptCount val="28"/>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numCache>
            </c:numRef>
          </c:cat>
          <c:val>
            <c:numRef>
              <c:f>'U.S. Wind Capacity'!$C$7:$C$34</c:f>
              <c:numCache>
                <c:ptCount val="28"/>
                <c:pt idx="0">
                  <c:v>10</c:v>
                </c:pt>
                <c:pt idx="1">
                  <c:v>66</c:v>
                </c:pt>
                <c:pt idx="2">
                  <c:v>170</c:v>
                </c:pt>
                <c:pt idx="3">
                  <c:v>399</c:v>
                </c:pt>
                <c:pt idx="4">
                  <c:v>292</c:v>
                </c:pt>
                <c:pt idx="5">
                  <c:v>320</c:v>
                </c:pt>
                <c:pt idx="6">
                  <c:v>68</c:v>
                </c:pt>
                <c:pt idx="7">
                  <c:v>-102</c:v>
                </c:pt>
                <c:pt idx="8">
                  <c:v>101</c:v>
                </c:pt>
                <c:pt idx="9">
                  <c:v>152</c:v>
                </c:pt>
                <c:pt idx="10">
                  <c:v>225</c:v>
                </c:pt>
                <c:pt idx="11">
                  <c:v>-29</c:v>
                </c:pt>
                <c:pt idx="12">
                  <c:v>-45</c:v>
                </c:pt>
                <c:pt idx="13">
                  <c:v>28</c:v>
                </c:pt>
                <c:pt idx="14">
                  <c:v>-51</c:v>
                </c:pt>
                <c:pt idx="15">
                  <c:v>2</c:v>
                </c:pt>
                <c:pt idx="16">
                  <c:v>-3</c:v>
                </c:pt>
                <c:pt idx="17">
                  <c:v>226</c:v>
                </c:pt>
                <c:pt idx="18">
                  <c:v>653</c:v>
                </c:pt>
                <c:pt idx="19">
                  <c:v>88</c:v>
                </c:pt>
                <c:pt idx="20">
                  <c:v>1697</c:v>
                </c:pt>
                <c:pt idx="21">
                  <c:v>410</c:v>
                </c:pt>
                <c:pt idx="22">
                  <c:v>1687</c:v>
                </c:pt>
                <c:pt idx="23">
                  <c:v>353</c:v>
                </c:pt>
                <c:pt idx="24">
                  <c:v>2424</c:v>
                </c:pt>
                <c:pt idx="25">
                  <c:v>2426</c:v>
                </c:pt>
                <c:pt idx="26">
                  <c:v>5249</c:v>
                </c:pt>
                <c:pt idx="27">
                  <c:v>8346</c:v>
                </c:pt>
              </c:numCache>
            </c:numRef>
          </c:val>
        </c:ser>
        <c:axId val="15512759"/>
        <c:axId val="5397104"/>
      </c:barChart>
      <c:catAx>
        <c:axId val="15512759"/>
        <c:scaling>
          <c:orientation val="minMax"/>
        </c:scaling>
        <c:axPos val="b"/>
        <c:title>
          <c:tx>
            <c:rich>
              <a:bodyPr vert="horz" rot="0" anchor="ctr"/>
              <a:lstStyle/>
              <a:p>
                <a:pPr algn="ctr">
                  <a:defRPr/>
                </a:pPr>
                <a:r>
                  <a:rPr lang="en-US" cap="none" sz="1000" b="0" i="1" u="none" baseline="0">
                    <a:latin typeface="Arial"/>
                    <a:ea typeface="Arial"/>
                    <a:cs typeface="Arial"/>
                  </a:rPr>
                  <a:t>Source: GWEC; Worldwatch</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397104"/>
        <c:crosses val="autoZero"/>
        <c:auto val="1"/>
        <c:lblOffset val="100"/>
        <c:noMultiLvlLbl val="0"/>
      </c:catAx>
      <c:valAx>
        <c:axId val="5397104"/>
        <c:scaling>
          <c:orientation val="minMax"/>
          <c:min val="0"/>
        </c:scaling>
        <c:axPos val="l"/>
        <c:title>
          <c:tx>
            <c:rich>
              <a:bodyPr vert="horz" rot="-5400000" anchor="ctr"/>
              <a:lstStyle/>
              <a:p>
                <a:pPr algn="ctr">
                  <a:defRPr/>
                </a:pPr>
                <a:r>
                  <a:rPr lang="en-US" cap="none" sz="1200" b="0" i="0" u="none" baseline="0">
                    <a:latin typeface="Arial"/>
                    <a:ea typeface="Arial"/>
                    <a:cs typeface="Arial"/>
                  </a:rPr>
                  <a:t>Megawatts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5512759"/>
        <c:crossesAt val="1"/>
        <c:crossBetween val="between"/>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U.S. Annual Solar Photovoltaics Production, 1976-2008</a:t>
            </a:r>
          </a:p>
        </c:rich>
      </c:tx>
      <c:layout/>
      <c:spPr>
        <a:noFill/>
        <a:ln>
          <a:noFill/>
        </a:ln>
      </c:spPr>
    </c:title>
    <c:plotArea>
      <c:layout/>
      <c:barChart>
        <c:barDir val="col"/>
        <c:grouping val="clustered"/>
        <c:varyColors val="0"/>
        <c:ser>
          <c:idx val="0"/>
          <c:order val="0"/>
          <c:tx>
            <c:v>US Annual PV</c:v>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cat>
            <c:numRef>
              <c:f>'US Solar PV Production'!$A$6:$A$38</c:f>
              <c:numCache>
                <c:ptCount val="33"/>
                <c:pt idx="0">
                  <c:v>1976</c:v>
                </c:pt>
                <c:pt idx="1">
                  <c:v>1977</c:v>
                </c:pt>
                <c:pt idx="2">
                  <c:v>1978</c:v>
                </c:pt>
                <c:pt idx="3">
                  <c:v>1979</c:v>
                </c:pt>
                <c:pt idx="4">
                  <c:v>1980</c:v>
                </c:pt>
                <c:pt idx="5">
                  <c:v>1981</c:v>
                </c:pt>
                <c:pt idx="6">
                  <c:v>1982</c:v>
                </c:pt>
                <c:pt idx="7">
                  <c:v>1983</c:v>
                </c:pt>
                <c:pt idx="8">
                  <c:v>1984</c:v>
                </c:pt>
                <c:pt idx="9">
                  <c:v>1985</c:v>
                </c:pt>
                <c:pt idx="10">
                  <c:v>1986</c:v>
                </c:pt>
                <c:pt idx="11">
                  <c:v>1987</c:v>
                </c:pt>
                <c:pt idx="12">
                  <c:v>1988</c:v>
                </c:pt>
                <c:pt idx="13">
                  <c:v>1989</c:v>
                </c:pt>
                <c:pt idx="14">
                  <c:v>1990</c:v>
                </c:pt>
                <c:pt idx="15">
                  <c:v>1991</c:v>
                </c:pt>
                <c:pt idx="16">
                  <c:v>1992</c:v>
                </c:pt>
                <c:pt idx="17">
                  <c:v>1993</c:v>
                </c:pt>
                <c:pt idx="18">
                  <c:v>1994</c:v>
                </c:pt>
                <c:pt idx="19">
                  <c:v>1995</c:v>
                </c:pt>
                <c:pt idx="20">
                  <c:v>1996</c:v>
                </c:pt>
                <c:pt idx="21">
                  <c:v>1997</c:v>
                </c:pt>
                <c:pt idx="22">
                  <c:v>1998</c:v>
                </c:pt>
                <c:pt idx="23">
                  <c:v>1999</c:v>
                </c:pt>
                <c:pt idx="24">
                  <c:v>2000</c:v>
                </c:pt>
                <c:pt idx="25">
                  <c:v>2001</c:v>
                </c:pt>
                <c:pt idx="26">
                  <c:v>2002</c:v>
                </c:pt>
                <c:pt idx="27">
                  <c:v>2003</c:v>
                </c:pt>
                <c:pt idx="28">
                  <c:v>2004</c:v>
                </c:pt>
                <c:pt idx="29">
                  <c:v>2005</c:v>
                </c:pt>
                <c:pt idx="30">
                  <c:v>2006</c:v>
                </c:pt>
                <c:pt idx="31">
                  <c:v>2007</c:v>
                </c:pt>
                <c:pt idx="32">
                  <c:v>2008</c:v>
                </c:pt>
              </c:numCache>
            </c:numRef>
          </c:cat>
          <c:val>
            <c:numRef>
              <c:f>'US Solar PV Production'!$B$6:$B$38</c:f>
              <c:numCache>
                <c:ptCount val="33"/>
                <c:pt idx="0">
                  <c:v>0.32</c:v>
                </c:pt>
                <c:pt idx="1">
                  <c:v>0.42</c:v>
                </c:pt>
                <c:pt idx="2">
                  <c:v>0.84</c:v>
                </c:pt>
                <c:pt idx="3">
                  <c:v>1.24</c:v>
                </c:pt>
                <c:pt idx="4">
                  <c:v>2.5</c:v>
                </c:pt>
                <c:pt idx="5">
                  <c:v>3.5</c:v>
                </c:pt>
                <c:pt idx="6">
                  <c:v>5.2</c:v>
                </c:pt>
                <c:pt idx="7">
                  <c:v>8.2</c:v>
                </c:pt>
                <c:pt idx="8">
                  <c:v>8</c:v>
                </c:pt>
                <c:pt idx="9">
                  <c:v>7.7</c:v>
                </c:pt>
                <c:pt idx="10">
                  <c:v>7.1</c:v>
                </c:pt>
                <c:pt idx="11">
                  <c:v>8.7</c:v>
                </c:pt>
                <c:pt idx="12">
                  <c:v>11.1</c:v>
                </c:pt>
                <c:pt idx="13">
                  <c:v>14.1</c:v>
                </c:pt>
                <c:pt idx="14">
                  <c:v>14.8</c:v>
                </c:pt>
                <c:pt idx="15">
                  <c:v>17.1</c:v>
                </c:pt>
                <c:pt idx="16">
                  <c:v>18.1</c:v>
                </c:pt>
                <c:pt idx="17">
                  <c:v>22.44</c:v>
                </c:pt>
                <c:pt idx="18">
                  <c:v>25.64</c:v>
                </c:pt>
                <c:pt idx="19">
                  <c:v>34.75</c:v>
                </c:pt>
                <c:pt idx="20">
                  <c:v>38.85</c:v>
                </c:pt>
                <c:pt idx="21">
                  <c:v>51</c:v>
                </c:pt>
                <c:pt idx="22">
                  <c:v>53.7</c:v>
                </c:pt>
                <c:pt idx="23">
                  <c:v>60.8</c:v>
                </c:pt>
                <c:pt idx="24">
                  <c:v>74.97</c:v>
                </c:pt>
                <c:pt idx="25">
                  <c:v>100.3</c:v>
                </c:pt>
                <c:pt idx="26">
                  <c:v>120.6</c:v>
                </c:pt>
                <c:pt idx="27">
                  <c:v>103</c:v>
                </c:pt>
                <c:pt idx="28">
                  <c:v>138.7</c:v>
                </c:pt>
                <c:pt idx="29">
                  <c:v>153.1</c:v>
                </c:pt>
                <c:pt idx="30">
                  <c:v>177.6</c:v>
                </c:pt>
                <c:pt idx="31">
                  <c:v>270.6</c:v>
                </c:pt>
                <c:pt idx="32">
                  <c:v>412</c:v>
                </c:pt>
              </c:numCache>
            </c:numRef>
          </c:val>
        </c:ser>
        <c:axId val="48573937"/>
        <c:axId val="34512250"/>
      </c:barChart>
      <c:catAx>
        <c:axId val="48573937"/>
        <c:scaling>
          <c:orientation val="minMax"/>
        </c:scaling>
        <c:axPos val="b"/>
        <c:title>
          <c:tx>
            <c:rich>
              <a:bodyPr vert="horz" rot="0" anchor="ctr"/>
              <a:lstStyle/>
              <a:p>
                <a:pPr algn="ctr">
                  <a:defRPr/>
                </a:pPr>
                <a:r>
                  <a:rPr lang="en-US" cap="none" sz="1000" b="0" i="1" u="none" baseline="0">
                    <a:latin typeface="Arial"/>
                    <a:ea typeface="Arial"/>
                    <a:cs typeface="Arial"/>
                  </a:rPr>
                  <a:t>Source: Worldwatch; Prometheus Institute and Greentech Media</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4512250"/>
        <c:crosses val="autoZero"/>
        <c:auto val="1"/>
        <c:lblOffset val="100"/>
        <c:noMultiLvlLbl val="0"/>
      </c:catAx>
      <c:valAx>
        <c:axId val="34512250"/>
        <c:scaling>
          <c:orientation val="minMax"/>
        </c:scaling>
        <c:axPos val="l"/>
        <c:title>
          <c:tx>
            <c:rich>
              <a:bodyPr vert="horz" rot="-5400000" anchor="ctr"/>
              <a:lstStyle/>
              <a:p>
                <a:pPr algn="ctr">
                  <a:defRPr/>
                </a:pPr>
                <a:r>
                  <a:rPr lang="en-US" cap="none" sz="1200" b="0" i="0" u="none" baseline="0">
                    <a:latin typeface="Arial"/>
                    <a:ea typeface="Arial"/>
                    <a:cs typeface="Arial"/>
                  </a:rPr>
                  <a:t>Megawatts</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48573937"/>
        <c:crossesAt val="1"/>
        <c:crossBetween val="between"/>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U.S. Cumulative Solar Photovoltaics Production, 
1976-2008</a:t>
            </a:r>
          </a:p>
        </c:rich>
      </c:tx>
      <c:layout/>
      <c:spPr>
        <a:noFill/>
        <a:ln>
          <a:noFill/>
        </a:ln>
      </c:spPr>
    </c:title>
    <c:plotArea>
      <c:layout/>
      <c:scatterChart>
        <c:scatterStyle val="smooth"/>
        <c:varyColors val="0"/>
        <c:ser>
          <c:idx val="0"/>
          <c:order val="0"/>
          <c:tx>
            <c:v>US Cumulative PV</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Solar PV Production'!$A$6:$A$38</c:f>
              <c:numCache>
                <c:ptCount val="33"/>
                <c:pt idx="0">
                  <c:v>1976</c:v>
                </c:pt>
                <c:pt idx="1">
                  <c:v>1977</c:v>
                </c:pt>
                <c:pt idx="2">
                  <c:v>1978</c:v>
                </c:pt>
                <c:pt idx="3">
                  <c:v>1979</c:v>
                </c:pt>
                <c:pt idx="4">
                  <c:v>1980</c:v>
                </c:pt>
                <c:pt idx="5">
                  <c:v>1981</c:v>
                </c:pt>
                <c:pt idx="6">
                  <c:v>1982</c:v>
                </c:pt>
                <c:pt idx="7">
                  <c:v>1983</c:v>
                </c:pt>
                <c:pt idx="8">
                  <c:v>1984</c:v>
                </c:pt>
                <c:pt idx="9">
                  <c:v>1985</c:v>
                </c:pt>
                <c:pt idx="10">
                  <c:v>1986</c:v>
                </c:pt>
                <c:pt idx="11">
                  <c:v>1987</c:v>
                </c:pt>
                <c:pt idx="12">
                  <c:v>1988</c:v>
                </c:pt>
                <c:pt idx="13">
                  <c:v>1989</c:v>
                </c:pt>
                <c:pt idx="14">
                  <c:v>1990</c:v>
                </c:pt>
                <c:pt idx="15">
                  <c:v>1991</c:v>
                </c:pt>
                <c:pt idx="16">
                  <c:v>1992</c:v>
                </c:pt>
                <c:pt idx="17">
                  <c:v>1993</c:v>
                </c:pt>
                <c:pt idx="18">
                  <c:v>1994</c:v>
                </c:pt>
                <c:pt idx="19">
                  <c:v>1995</c:v>
                </c:pt>
                <c:pt idx="20">
                  <c:v>1996</c:v>
                </c:pt>
                <c:pt idx="21">
                  <c:v>1997</c:v>
                </c:pt>
                <c:pt idx="22">
                  <c:v>1998</c:v>
                </c:pt>
                <c:pt idx="23">
                  <c:v>1999</c:v>
                </c:pt>
                <c:pt idx="24">
                  <c:v>2000</c:v>
                </c:pt>
                <c:pt idx="25">
                  <c:v>2001</c:v>
                </c:pt>
                <c:pt idx="26">
                  <c:v>2002</c:v>
                </c:pt>
                <c:pt idx="27">
                  <c:v>2003</c:v>
                </c:pt>
                <c:pt idx="28">
                  <c:v>2004</c:v>
                </c:pt>
                <c:pt idx="29">
                  <c:v>2005</c:v>
                </c:pt>
                <c:pt idx="30">
                  <c:v>2006</c:v>
                </c:pt>
                <c:pt idx="31">
                  <c:v>2007</c:v>
                </c:pt>
                <c:pt idx="32">
                  <c:v>2008</c:v>
                </c:pt>
              </c:numCache>
            </c:numRef>
          </c:xVal>
          <c:yVal>
            <c:numRef>
              <c:f>'US Solar PV Production'!$C$6:$C$38</c:f>
              <c:numCache>
                <c:ptCount val="33"/>
                <c:pt idx="0">
                  <c:v>0.32</c:v>
                </c:pt>
                <c:pt idx="1">
                  <c:v>0.74</c:v>
                </c:pt>
                <c:pt idx="2">
                  <c:v>1.58</c:v>
                </c:pt>
                <c:pt idx="3">
                  <c:v>2.8200000000000003</c:v>
                </c:pt>
                <c:pt idx="4">
                  <c:v>5.32</c:v>
                </c:pt>
                <c:pt idx="5">
                  <c:v>8.82</c:v>
                </c:pt>
                <c:pt idx="6">
                  <c:v>14.02</c:v>
                </c:pt>
                <c:pt idx="7">
                  <c:v>22.22</c:v>
                </c:pt>
                <c:pt idx="8">
                  <c:v>30.22</c:v>
                </c:pt>
                <c:pt idx="9">
                  <c:v>37.92</c:v>
                </c:pt>
                <c:pt idx="10">
                  <c:v>45.02</c:v>
                </c:pt>
                <c:pt idx="11">
                  <c:v>53.72</c:v>
                </c:pt>
                <c:pt idx="12">
                  <c:v>64.82</c:v>
                </c:pt>
                <c:pt idx="13">
                  <c:v>78.91999999999999</c:v>
                </c:pt>
                <c:pt idx="14">
                  <c:v>93.71999999999998</c:v>
                </c:pt>
                <c:pt idx="15">
                  <c:v>110.82</c:v>
                </c:pt>
                <c:pt idx="16">
                  <c:v>128.92</c:v>
                </c:pt>
                <c:pt idx="17">
                  <c:v>151.35999999999999</c:v>
                </c:pt>
                <c:pt idx="18">
                  <c:v>177</c:v>
                </c:pt>
                <c:pt idx="19">
                  <c:v>211.75</c:v>
                </c:pt>
                <c:pt idx="20">
                  <c:v>250.6</c:v>
                </c:pt>
                <c:pt idx="21">
                  <c:v>301.6</c:v>
                </c:pt>
                <c:pt idx="22">
                  <c:v>355.3</c:v>
                </c:pt>
                <c:pt idx="23">
                  <c:v>416.1</c:v>
                </c:pt>
                <c:pt idx="24">
                  <c:v>491.07000000000005</c:v>
                </c:pt>
                <c:pt idx="25">
                  <c:v>591.37</c:v>
                </c:pt>
                <c:pt idx="26">
                  <c:v>711.97</c:v>
                </c:pt>
                <c:pt idx="27">
                  <c:v>814.97</c:v>
                </c:pt>
                <c:pt idx="28">
                  <c:v>953.6700000000001</c:v>
                </c:pt>
                <c:pt idx="29">
                  <c:v>1106.77</c:v>
                </c:pt>
                <c:pt idx="30">
                  <c:v>1284.37</c:v>
                </c:pt>
                <c:pt idx="31">
                  <c:v>1554.9699999999998</c:v>
                </c:pt>
                <c:pt idx="32">
                  <c:v>1966.9699999999998</c:v>
                </c:pt>
              </c:numCache>
            </c:numRef>
          </c:yVal>
          <c:smooth val="1"/>
        </c:ser>
        <c:axId val="42174795"/>
        <c:axId val="44028836"/>
      </c:scatterChart>
      <c:valAx>
        <c:axId val="42174795"/>
        <c:scaling>
          <c:orientation val="minMax"/>
          <c:max val="2010"/>
          <c:min val="1975"/>
        </c:scaling>
        <c:axPos val="b"/>
        <c:title>
          <c:tx>
            <c:rich>
              <a:bodyPr vert="horz" rot="0" anchor="ctr"/>
              <a:lstStyle/>
              <a:p>
                <a:pPr algn="ctr">
                  <a:defRPr/>
                </a:pPr>
                <a:r>
                  <a:rPr lang="en-US" cap="none" sz="1000" b="0" i="1" u="none" baseline="0">
                    <a:latin typeface="Arial"/>
                    <a:ea typeface="Arial"/>
                    <a:cs typeface="Arial"/>
                  </a:rPr>
                  <a:t>Source: Worldwatch; Prometheus Institute and Greentech Media</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4028836"/>
        <c:crosses val="autoZero"/>
        <c:crossBetween val="midCat"/>
        <c:dispUnits/>
        <c:majorUnit val="5"/>
      </c:valAx>
      <c:valAx>
        <c:axId val="44028836"/>
        <c:scaling>
          <c:orientation val="minMax"/>
          <c:max val="2000"/>
          <c:min val="0"/>
        </c:scaling>
        <c:axPos val="l"/>
        <c:title>
          <c:tx>
            <c:rich>
              <a:bodyPr vert="horz" rot="-5400000" anchor="ctr"/>
              <a:lstStyle/>
              <a:p>
                <a:pPr algn="ctr">
                  <a:defRPr/>
                </a:pPr>
                <a:r>
                  <a:rPr lang="en-US" cap="none" sz="1200" b="0" i="0" u="none" baseline="0">
                    <a:latin typeface="Arial"/>
                    <a:ea typeface="Arial"/>
                    <a:cs typeface="Arial"/>
                  </a:rPr>
                  <a:t>Megawatts</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42174795"/>
        <c:crossesAt val="1975"/>
        <c:crossBetween val="midCat"/>
        <c:dispUnits/>
        <c:majorUnit val="20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U.S. Hydroelectric Consumption, 1965-2008</a:t>
            </a:r>
          </a:p>
        </c:rich>
      </c:tx>
      <c:layout/>
      <c:spPr>
        <a:noFill/>
        <a:ln>
          <a:noFill/>
        </a:ln>
      </c:spPr>
    </c:title>
    <c:plotArea>
      <c:layout/>
      <c:scatterChart>
        <c:scatterStyle val="smooth"/>
        <c:varyColors val="0"/>
        <c:ser>
          <c:idx val="0"/>
          <c:order val="0"/>
          <c:tx>
            <c:v>US Hydro</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Hydroelectric Consumption'!$A$6:$A$49</c:f>
              <c:numCache>
                <c:ptCount val="44"/>
                <c:pt idx="0">
                  <c:v>1965</c:v>
                </c:pt>
                <c:pt idx="1">
                  <c:v>1966</c:v>
                </c:pt>
                <c:pt idx="2">
                  <c:v>1967</c:v>
                </c:pt>
                <c:pt idx="3">
                  <c:v>1968</c:v>
                </c:pt>
                <c:pt idx="4">
                  <c:v>1969</c:v>
                </c:pt>
                <c:pt idx="5">
                  <c:v>1970</c:v>
                </c:pt>
                <c:pt idx="6">
                  <c:v>1971</c:v>
                </c:pt>
                <c:pt idx="7">
                  <c:v>1972</c:v>
                </c:pt>
                <c:pt idx="8">
                  <c:v>1973</c:v>
                </c:pt>
                <c:pt idx="9">
                  <c:v>1974</c:v>
                </c:pt>
                <c:pt idx="10">
                  <c:v>1975</c:v>
                </c:pt>
                <c:pt idx="11">
                  <c:v>1976</c:v>
                </c:pt>
                <c:pt idx="12">
                  <c:v>1977</c:v>
                </c:pt>
                <c:pt idx="13">
                  <c:v>1978</c:v>
                </c:pt>
                <c:pt idx="14">
                  <c:v>1979</c:v>
                </c:pt>
                <c:pt idx="15">
                  <c:v>1980</c:v>
                </c:pt>
                <c:pt idx="16">
                  <c:v>1981</c:v>
                </c:pt>
                <c:pt idx="17">
                  <c:v>1982</c:v>
                </c:pt>
                <c:pt idx="18">
                  <c:v>1983</c:v>
                </c:pt>
                <c:pt idx="19">
                  <c:v>1984</c:v>
                </c:pt>
                <c:pt idx="20">
                  <c:v>1985</c:v>
                </c:pt>
                <c:pt idx="21">
                  <c:v>1986</c:v>
                </c:pt>
                <c:pt idx="22">
                  <c:v>1987</c:v>
                </c:pt>
                <c:pt idx="23">
                  <c:v>1988</c:v>
                </c:pt>
                <c:pt idx="24">
                  <c:v>1989</c:v>
                </c:pt>
                <c:pt idx="25">
                  <c:v>1990</c:v>
                </c:pt>
                <c:pt idx="26">
                  <c:v>1991</c:v>
                </c:pt>
                <c:pt idx="27">
                  <c:v>1992</c:v>
                </c:pt>
                <c:pt idx="28">
                  <c:v>1993</c:v>
                </c:pt>
                <c:pt idx="29">
                  <c:v>1994</c:v>
                </c:pt>
                <c:pt idx="30">
                  <c:v>1995</c:v>
                </c:pt>
                <c:pt idx="31">
                  <c:v>1996</c:v>
                </c:pt>
                <c:pt idx="32">
                  <c:v>1997</c:v>
                </c:pt>
                <c:pt idx="33">
                  <c:v>1998</c:v>
                </c:pt>
                <c:pt idx="34">
                  <c:v>1999</c:v>
                </c:pt>
                <c:pt idx="35">
                  <c:v>2000</c:v>
                </c:pt>
                <c:pt idx="36">
                  <c:v>2001</c:v>
                </c:pt>
                <c:pt idx="37">
                  <c:v>2002</c:v>
                </c:pt>
                <c:pt idx="38">
                  <c:v>2003</c:v>
                </c:pt>
                <c:pt idx="39">
                  <c:v>2004</c:v>
                </c:pt>
                <c:pt idx="40">
                  <c:v>2005</c:v>
                </c:pt>
                <c:pt idx="41">
                  <c:v>2006</c:v>
                </c:pt>
                <c:pt idx="42">
                  <c:v>2007</c:v>
                </c:pt>
                <c:pt idx="43">
                  <c:v>2008</c:v>
                </c:pt>
              </c:numCache>
            </c:numRef>
          </c:xVal>
          <c:yVal>
            <c:numRef>
              <c:f>'US Hydroelectric Consumption'!$B$6:$B$49</c:f>
              <c:numCache>
                <c:ptCount val="44"/>
                <c:pt idx="0">
                  <c:v>198.97373737373505</c:v>
                </c:pt>
                <c:pt idx="1">
                  <c:v>199.93737373737136</c:v>
                </c:pt>
                <c:pt idx="2">
                  <c:v>227.22121212120945</c:v>
                </c:pt>
                <c:pt idx="3">
                  <c:v>228.15454545454278</c:v>
                </c:pt>
                <c:pt idx="4">
                  <c:v>256.02828282827977</c:v>
                </c:pt>
                <c:pt idx="5">
                  <c:v>253.4919191919162</c:v>
                </c:pt>
                <c:pt idx="6">
                  <c:v>272.25353535353213</c:v>
                </c:pt>
                <c:pt idx="7">
                  <c:v>278.7161616161583</c:v>
                </c:pt>
                <c:pt idx="8">
                  <c:v>278.213131313128</c:v>
                </c:pt>
                <c:pt idx="9">
                  <c:v>307.2848484848448</c:v>
                </c:pt>
                <c:pt idx="10">
                  <c:v>306.2151515151479</c:v>
                </c:pt>
                <c:pt idx="11">
                  <c:v>289.8222222222188</c:v>
                </c:pt>
                <c:pt idx="12">
                  <c:v>225.85757575757307</c:v>
                </c:pt>
                <c:pt idx="13">
                  <c:v>286.32828282827944</c:v>
                </c:pt>
                <c:pt idx="14">
                  <c:v>285.93535353535015</c:v>
                </c:pt>
                <c:pt idx="15">
                  <c:v>282.00202020201687</c:v>
                </c:pt>
                <c:pt idx="16">
                  <c:v>266.51010101009786</c:v>
                </c:pt>
                <c:pt idx="17">
                  <c:v>315.52929292928917</c:v>
                </c:pt>
                <c:pt idx="18">
                  <c:v>338.67777777777377</c:v>
                </c:pt>
                <c:pt idx="19">
                  <c:v>327.5868686868648</c:v>
                </c:pt>
                <c:pt idx="20">
                  <c:v>287.1828282828249</c:v>
                </c:pt>
                <c:pt idx="21">
                  <c:v>296.97474747474394</c:v>
                </c:pt>
                <c:pt idx="22">
                  <c:v>255.410101010098</c:v>
                </c:pt>
                <c:pt idx="23">
                  <c:v>228.38484848484578</c:v>
                </c:pt>
                <c:pt idx="24">
                  <c:v>274.72424242423915</c:v>
                </c:pt>
                <c:pt idx="25">
                  <c:v>295.82424242423895</c:v>
                </c:pt>
                <c:pt idx="26">
                  <c:v>291.9131313131279</c:v>
                </c:pt>
                <c:pt idx="27">
                  <c:v>255.64444444444143</c:v>
                </c:pt>
                <c:pt idx="28">
                  <c:v>283.32727272726936</c:v>
                </c:pt>
                <c:pt idx="29">
                  <c:v>262.75353535353224</c:v>
                </c:pt>
                <c:pt idx="30">
                  <c:v>313.97272727272355</c:v>
                </c:pt>
                <c:pt idx="31">
                  <c:v>350.66868686868276</c:v>
                </c:pt>
                <c:pt idx="32">
                  <c:v>360.0535353535311</c:v>
                </c:pt>
                <c:pt idx="33">
                  <c:v>326.6020202020164</c:v>
                </c:pt>
                <c:pt idx="34">
                  <c:v>322.76363636363254</c:v>
                </c:pt>
                <c:pt idx="35">
                  <c:v>278.3565656565624</c:v>
                </c:pt>
                <c:pt idx="36">
                  <c:v>219.15252525252265</c:v>
                </c:pt>
                <c:pt idx="37">
                  <c:v>266.99898989898674</c:v>
                </c:pt>
                <c:pt idx="38">
                  <c:v>278.5919191919159</c:v>
                </c:pt>
                <c:pt idx="39">
                  <c:v>271.1282828282796</c:v>
                </c:pt>
                <c:pt idx="40">
                  <c:v>273.0515151515119</c:v>
                </c:pt>
                <c:pt idx="41">
                  <c:v>292.1676767676733</c:v>
                </c:pt>
                <c:pt idx="42">
                  <c:v>250.01010101009808</c:v>
                </c:pt>
                <c:pt idx="43">
                  <c:v>250.5909090909061</c:v>
                </c:pt>
              </c:numCache>
            </c:numRef>
          </c:yVal>
          <c:smooth val="1"/>
        </c:ser>
        <c:axId val="60715205"/>
        <c:axId val="9565934"/>
      </c:scatterChart>
      <c:valAx>
        <c:axId val="60715205"/>
        <c:scaling>
          <c:orientation val="minMax"/>
          <c:max val="2010"/>
          <c:min val="1965"/>
        </c:scaling>
        <c:axPos val="b"/>
        <c:title>
          <c:tx>
            <c:rich>
              <a:bodyPr vert="horz" rot="0" anchor="ctr"/>
              <a:lstStyle/>
              <a:p>
                <a:pPr algn="ctr">
                  <a:defRPr/>
                </a:pPr>
                <a:r>
                  <a:rPr lang="en-US" cap="none" sz="1000" b="0" i="1" u="none" baseline="0">
                    <a:latin typeface="Arial"/>
                    <a:ea typeface="Arial"/>
                    <a:cs typeface="Arial"/>
                  </a:rPr>
                  <a:t>Source: BP</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9565934"/>
        <c:crosses val="autoZero"/>
        <c:crossBetween val="midCat"/>
        <c:dispUnits/>
      </c:valAx>
      <c:valAx>
        <c:axId val="9565934"/>
        <c:scaling>
          <c:orientation val="minMax"/>
        </c:scaling>
        <c:axPos val="l"/>
        <c:title>
          <c:tx>
            <c:rich>
              <a:bodyPr vert="horz" rot="-5400000" anchor="ctr"/>
              <a:lstStyle/>
              <a:p>
                <a:pPr algn="ctr">
                  <a:defRPr/>
                </a:pPr>
                <a:r>
                  <a:rPr lang="en-US" cap="none" sz="1150" b="0" i="0" u="none" baseline="0">
                    <a:latin typeface="Arial"/>
                    <a:ea typeface="Arial"/>
                    <a:cs typeface="Arial"/>
                  </a:rPr>
                  <a:t>Billion Kilowatt-hours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0715205"/>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U.S. Annual Fuel Ethanol Production, 1978-2009</a:t>
            </a:r>
          </a:p>
        </c:rich>
      </c:tx>
      <c:layout/>
      <c:spPr>
        <a:noFill/>
        <a:ln>
          <a:noFill/>
        </a:ln>
      </c:spPr>
    </c:title>
    <c:plotArea>
      <c:layout/>
      <c:scatterChart>
        <c:scatterStyle val="smooth"/>
        <c:varyColors val="0"/>
        <c:ser>
          <c:idx val="0"/>
          <c:order val="0"/>
          <c:tx>
            <c:v>US Ethanol</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Fuel Ethanol Production'!$A$6:$A$37</c:f>
              <c:numCache>
                <c:ptCount val="32"/>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numCache>
            </c:numRef>
          </c:xVal>
          <c:yVal>
            <c:numRef>
              <c:f>'US Fuel Ethanol Production'!$C$6:$C$37</c:f>
              <c:numCache>
                <c:ptCount val="32"/>
                <c:pt idx="0">
                  <c:v>10.038536</c:v>
                </c:pt>
                <c:pt idx="1">
                  <c:v>39.625800000000005</c:v>
                </c:pt>
                <c:pt idx="2">
                  <c:v>174.881864</c:v>
                </c:pt>
                <c:pt idx="3">
                  <c:v>215.036008</c:v>
                </c:pt>
                <c:pt idx="4">
                  <c:v>350.02790000000005</c:v>
                </c:pt>
                <c:pt idx="5">
                  <c:v>374.860068</c:v>
                </c:pt>
                <c:pt idx="6">
                  <c:v>430.072016</c:v>
                </c:pt>
                <c:pt idx="7">
                  <c:v>609.973148</c:v>
                </c:pt>
                <c:pt idx="8">
                  <c:v>709.8301640000001</c:v>
                </c:pt>
                <c:pt idx="9">
                  <c:v>830.0284240000001</c:v>
                </c:pt>
                <c:pt idx="10">
                  <c:v>844.8220560000001</c:v>
                </c:pt>
                <c:pt idx="11">
                  <c:v>869.918396</c:v>
                </c:pt>
                <c:pt idx="12">
                  <c:v>900.0341777570001</c:v>
                </c:pt>
                <c:pt idx="13">
                  <c:v>949.9626953960001</c:v>
                </c:pt>
                <c:pt idx="14">
                  <c:v>1100.012420364</c:v>
                </c:pt>
                <c:pt idx="15">
                  <c:v>1199.869455642</c:v>
                </c:pt>
                <c:pt idx="16">
                  <c:v>1349.91918061</c:v>
                </c:pt>
                <c:pt idx="17">
                  <c:v>1399.8476982490001</c:v>
                </c:pt>
                <c:pt idx="18">
                  <c:v>1100.012420364</c:v>
                </c:pt>
                <c:pt idx="19">
                  <c:v>1299.9906629710001</c:v>
                </c:pt>
                <c:pt idx="20">
                  <c:v>1387.167439801</c:v>
                </c:pt>
                <c:pt idx="21">
                  <c:v>1471.966668172</c:v>
                </c:pt>
                <c:pt idx="22">
                  <c:v>1630.205726721</c:v>
                </c:pt>
                <c:pt idx="23">
                  <c:v>1765.7259888840001</c:v>
                </c:pt>
                <c:pt idx="24">
                  <c:v>2153.266387701</c:v>
                </c:pt>
                <c:pt idx="25">
                  <c:v>2804.714665467</c:v>
                </c:pt>
                <c:pt idx="26">
                  <c:v>3409.4044902060004</c:v>
                </c:pt>
                <c:pt idx="27">
                  <c:v>3897.858612505</c:v>
                </c:pt>
                <c:pt idx="28">
                  <c:v>4855.746469431</c:v>
                </c:pt>
                <c:pt idx="29">
                  <c:v>6485.952196152</c:v>
                </c:pt>
                <c:pt idx="30">
                  <c:v>9237.568279368</c:v>
                </c:pt>
                <c:pt idx="31">
                  <c:v>10197.0411686</c:v>
                </c:pt>
              </c:numCache>
            </c:numRef>
          </c:yVal>
          <c:smooth val="1"/>
        </c:ser>
        <c:axId val="18984543"/>
        <c:axId val="36643160"/>
      </c:scatterChart>
      <c:valAx>
        <c:axId val="18984543"/>
        <c:scaling>
          <c:orientation val="minMax"/>
          <c:max val="2010"/>
        </c:scaling>
        <c:axPos val="b"/>
        <c:title>
          <c:tx>
            <c:rich>
              <a:bodyPr vert="horz" rot="0" anchor="ctr"/>
              <a:lstStyle/>
              <a:p>
                <a:pPr algn="ctr">
                  <a:defRPr/>
                </a:pPr>
                <a:r>
                  <a:rPr lang="en-US" cap="none" sz="1000" b="0" i="1" u="none" baseline="0">
                    <a:latin typeface="Arial"/>
                    <a:ea typeface="Arial"/>
                    <a:cs typeface="Arial"/>
                  </a:rPr>
                  <a:t>Source: F.O. Licht</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6643160"/>
        <c:crosses val="autoZero"/>
        <c:crossBetween val="midCat"/>
        <c:dispUnits/>
      </c:valAx>
      <c:valAx>
        <c:axId val="36643160"/>
        <c:scaling>
          <c:orientation val="minMax"/>
        </c:scaling>
        <c:axPos val="l"/>
        <c:title>
          <c:tx>
            <c:rich>
              <a:bodyPr vert="horz" rot="-5400000" anchor="ctr"/>
              <a:lstStyle/>
              <a:p>
                <a:pPr algn="ctr">
                  <a:defRPr/>
                </a:pPr>
                <a:r>
                  <a:rPr lang="en-US" cap="none" sz="1150" b="0" i="0" u="none" baseline="0">
                    <a:latin typeface="Arial"/>
                    <a:ea typeface="Arial"/>
                    <a:cs typeface="Arial"/>
                  </a:rPr>
                  <a:t>Million Gallons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8984543"/>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U.S. Annual Biodiesel Production, 2000-2009</a:t>
            </a:r>
          </a:p>
        </c:rich>
      </c:tx>
      <c:layout/>
      <c:spPr>
        <a:noFill/>
        <a:ln>
          <a:noFill/>
        </a:ln>
      </c:spPr>
    </c:title>
    <c:plotArea>
      <c:layout/>
      <c:scatterChart>
        <c:scatterStyle val="smooth"/>
        <c:varyColors val="0"/>
        <c:ser>
          <c:idx val="0"/>
          <c:order val="0"/>
          <c:tx>
            <c:v>US Biodiesel</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Biodiesel Production'!$A$6:$A$15</c:f>
              <c:numCache>
                <c:ptCount val="10"/>
                <c:pt idx="0">
                  <c:v>2000</c:v>
                </c:pt>
                <c:pt idx="1">
                  <c:v>2001</c:v>
                </c:pt>
                <c:pt idx="2">
                  <c:v>2002</c:v>
                </c:pt>
                <c:pt idx="3">
                  <c:v>2003</c:v>
                </c:pt>
                <c:pt idx="4">
                  <c:v>2004</c:v>
                </c:pt>
                <c:pt idx="5">
                  <c:v>2005</c:v>
                </c:pt>
                <c:pt idx="6">
                  <c:v>2006</c:v>
                </c:pt>
                <c:pt idx="7">
                  <c:v>2007</c:v>
                </c:pt>
                <c:pt idx="8">
                  <c:v>2008</c:v>
                </c:pt>
                <c:pt idx="9">
                  <c:v>2009</c:v>
                </c:pt>
              </c:numCache>
            </c:numRef>
          </c:xVal>
          <c:yVal>
            <c:numRef>
              <c:f>'US Biodiesel Production'!$C$6:$C$15</c:f>
              <c:numCache>
                <c:ptCount val="10"/>
                <c:pt idx="0">
                  <c:v>1.8011736513753842</c:v>
                </c:pt>
                <c:pt idx="1">
                  <c:v>4.983247102138563</c:v>
                </c:pt>
                <c:pt idx="2">
                  <c:v>15.009780428128202</c:v>
                </c:pt>
                <c:pt idx="3">
                  <c:v>20.023047091123022</c:v>
                </c:pt>
                <c:pt idx="4">
                  <c:v>37.224255461757934</c:v>
                </c:pt>
                <c:pt idx="5">
                  <c:v>117.6766785565251</c:v>
                </c:pt>
                <c:pt idx="6">
                  <c:v>246.1603990213025</c:v>
                </c:pt>
                <c:pt idx="7">
                  <c:v>511.8335125991717</c:v>
                </c:pt>
                <c:pt idx="8">
                  <c:v>711.4635922932769</c:v>
                </c:pt>
                <c:pt idx="9">
                  <c:v>450.29341284384606</c:v>
                </c:pt>
              </c:numCache>
            </c:numRef>
          </c:yVal>
          <c:smooth val="1"/>
        </c:ser>
        <c:axId val="61352985"/>
        <c:axId val="15305954"/>
      </c:scatterChart>
      <c:valAx>
        <c:axId val="61352985"/>
        <c:scaling>
          <c:orientation val="minMax"/>
          <c:min val="2000"/>
        </c:scaling>
        <c:axPos val="b"/>
        <c:title>
          <c:tx>
            <c:rich>
              <a:bodyPr vert="horz" rot="0" anchor="ctr"/>
              <a:lstStyle/>
              <a:p>
                <a:pPr algn="ctr">
                  <a:defRPr/>
                </a:pPr>
                <a:r>
                  <a:rPr lang="en-US" cap="none" sz="1000" b="0" i="1" u="none" baseline="0">
                    <a:latin typeface="Arial"/>
                    <a:ea typeface="Arial"/>
                    <a:cs typeface="Arial"/>
                  </a:rPr>
                  <a:t>Source: F.O. Licht</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5305954"/>
        <c:crosses val="autoZero"/>
        <c:crossBetween val="midCat"/>
        <c:dispUnits/>
        <c:majorUnit val="1"/>
      </c:valAx>
      <c:valAx>
        <c:axId val="15305954"/>
        <c:scaling>
          <c:orientation val="minMax"/>
        </c:scaling>
        <c:axPos val="l"/>
        <c:title>
          <c:tx>
            <c:rich>
              <a:bodyPr vert="horz" rot="-5400000" anchor="ctr"/>
              <a:lstStyle/>
              <a:p>
                <a:pPr algn="ctr">
                  <a:defRPr/>
                </a:pPr>
                <a:r>
                  <a:rPr lang="en-US" cap="none" sz="1150" b="0" i="0" u="none" baseline="0">
                    <a:latin typeface="Arial"/>
                    <a:ea typeface="Arial"/>
                    <a:cs typeface="Arial"/>
                  </a:rPr>
                  <a:t>Million Gallons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1352985"/>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U.S. Natural Gas Consumption, 1965-2008</a:t>
            </a:r>
          </a:p>
        </c:rich>
      </c:tx>
      <c:layout/>
      <c:spPr>
        <a:noFill/>
        <a:ln>
          <a:noFill/>
        </a:ln>
      </c:spPr>
    </c:title>
    <c:plotArea>
      <c:layout/>
      <c:scatterChart>
        <c:scatterStyle val="smooth"/>
        <c:varyColors val="0"/>
        <c:ser>
          <c:idx val="0"/>
          <c:order val="0"/>
          <c:tx>
            <c:v>US NatGas</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Natural Gas Consumption'!$A$6:$A$49</c:f>
              <c:numCache>
                <c:ptCount val="44"/>
                <c:pt idx="0">
                  <c:v>1965</c:v>
                </c:pt>
                <c:pt idx="1">
                  <c:v>1966</c:v>
                </c:pt>
                <c:pt idx="2">
                  <c:v>1967</c:v>
                </c:pt>
                <c:pt idx="3">
                  <c:v>1968</c:v>
                </c:pt>
                <c:pt idx="4">
                  <c:v>1969</c:v>
                </c:pt>
                <c:pt idx="5">
                  <c:v>1970</c:v>
                </c:pt>
                <c:pt idx="6">
                  <c:v>1971</c:v>
                </c:pt>
                <c:pt idx="7">
                  <c:v>1972</c:v>
                </c:pt>
                <c:pt idx="8">
                  <c:v>1973</c:v>
                </c:pt>
                <c:pt idx="9">
                  <c:v>1974</c:v>
                </c:pt>
                <c:pt idx="10">
                  <c:v>1975</c:v>
                </c:pt>
                <c:pt idx="11">
                  <c:v>1976</c:v>
                </c:pt>
                <c:pt idx="12">
                  <c:v>1977</c:v>
                </c:pt>
                <c:pt idx="13">
                  <c:v>1978</c:v>
                </c:pt>
                <c:pt idx="14">
                  <c:v>1979</c:v>
                </c:pt>
                <c:pt idx="15">
                  <c:v>1980</c:v>
                </c:pt>
                <c:pt idx="16">
                  <c:v>1981</c:v>
                </c:pt>
                <c:pt idx="17">
                  <c:v>1982</c:v>
                </c:pt>
                <c:pt idx="18">
                  <c:v>1983</c:v>
                </c:pt>
                <c:pt idx="19">
                  <c:v>1984</c:v>
                </c:pt>
                <c:pt idx="20">
                  <c:v>1985</c:v>
                </c:pt>
                <c:pt idx="21">
                  <c:v>1986</c:v>
                </c:pt>
                <c:pt idx="22">
                  <c:v>1987</c:v>
                </c:pt>
                <c:pt idx="23">
                  <c:v>1988</c:v>
                </c:pt>
                <c:pt idx="24">
                  <c:v>1989</c:v>
                </c:pt>
                <c:pt idx="25">
                  <c:v>1990</c:v>
                </c:pt>
                <c:pt idx="26">
                  <c:v>1991</c:v>
                </c:pt>
                <c:pt idx="27">
                  <c:v>1992</c:v>
                </c:pt>
                <c:pt idx="28">
                  <c:v>1993</c:v>
                </c:pt>
                <c:pt idx="29">
                  <c:v>1994</c:v>
                </c:pt>
                <c:pt idx="30">
                  <c:v>1995</c:v>
                </c:pt>
                <c:pt idx="31">
                  <c:v>1996</c:v>
                </c:pt>
                <c:pt idx="32">
                  <c:v>1997</c:v>
                </c:pt>
                <c:pt idx="33">
                  <c:v>1998</c:v>
                </c:pt>
                <c:pt idx="34">
                  <c:v>1999</c:v>
                </c:pt>
                <c:pt idx="35">
                  <c:v>2000</c:v>
                </c:pt>
                <c:pt idx="36">
                  <c:v>2001</c:v>
                </c:pt>
                <c:pt idx="37">
                  <c:v>2002</c:v>
                </c:pt>
                <c:pt idx="38">
                  <c:v>2003</c:v>
                </c:pt>
                <c:pt idx="39">
                  <c:v>2004</c:v>
                </c:pt>
                <c:pt idx="40">
                  <c:v>2005</c:v>
                </c:pt>
                <c:pt idx="41">
                  <c:v>2006</c:v>
                </c:pt>
                <c:pt idx="42">
                  <c:v>2007</c:v>
                </c:pt>
                <c:pt idx="43">
                  <c:v>2008</c:v>
                </c:pt>
              </c:numCache>
            </c:numRef>
          </c:xVal>
          <c:yVal>
            <c:numRef>
              <c:f>'US Natural Gas Consumption'!$B$6:$B$49</c:f>
              <c:numCache>
                <c:ptCount val="44"/>
                <c:pt idx="0">
                  <c:v>397.372115696094</c:v>
                </c:pt>
                <c:pt idx="1">
                  <c:v>428.266796008314</c:v>
                </c:pt>
                <c:pt idx="2">
                  <c:v>452.206393313869</c:v>
                </c:pt>
                <c:pt idx="3">
                  <c:v>484.083857094423</c:v>
                </c:pt>
                <c:pt idx="4">
                  <c:v>521.076834825533</c:v>
                </c:pt>
                <c:pt idx="5">
                  <c:v>549.224761341643</c:v>
                </c:pt>
                <c:pt idx="6">
                  <c:v>566.209275640531</c:v>
                </c:pt>
                <c:pt idx="7">
                  <c:v>571.979978569975</c:v>
                </c:pt>
                <c:pt idx="8">
                  <c:v>567.292857413308</c:v>
                </c:pt>
                <c:pt idx="9">
                  <c:v>547.637188046643</c:v>
                </c:pt>
                <c:pt idx="10">
                  <c:v>502.681144264422</c:v>
                </c:pt>
                <c:pt idx="11">
                  <c:v>512.685375980533</c:v>
                </c:pt>
                <c:pt idx="12">
                  <c:v>502.252751470533</c:v>
                </c:pt>
                <c:pt idx="13">
                  <c:v>503.9915222222</c:v>
                </c:pt>
                <c:pt idx="14">
                  <c:v>520.774439912199</c:v>
                </c:pt>
                <c:pt idx="15">
                  <c:v>509.924989213746</c:v>
                </c:pt>
                <c:pt idx="16">
                  <c:v>497.623816135108</c:v>
                </c:pt>
                <c:pt idx="17">
                  <c:v>462.569013401432</c:v>
                </c:pt>
                <c:pt idx="18">
                  <c:v>433.957767478943</c:v>
                </c:pt>
                <c:pt idx="19">
                  <c:v>463.511250751802</c:v>
                </c:pt>
                <c:pt idx="20">
                  <c:v>446.120242090666</c:v>
                </c:pt>
                <c:pt idx="21">
                  <c:v>418.09533990513</c:v>
                </c:pt>
                <c:pt idx="22">
                  <c:v>444.515507884334</c:v>
                </c:pt>
                <c:pt idx="23">
                  <c:v>464.891683531169</c:v>
                </c:pt>
                <c:pt idx="24">
                  <c:v>493.954253861808</c:v>
                </c:pt>
                <c:pt idx="25">
                  <c:v>493.991524034876</c:v>
                </c:pt>
                <c:pt idx="26">
                  <c:v>504.822024652094</c:v>
                </c:pt>
                <c:pt idx="27">
                  <c:v>521.974746121524</c:v>
                </c:pt>
                <c:pt idx="28">
                  <c:v>534.959331704295</c:v>
                </c:pt>
                <c:pt idx="29">
                  <c:v>547.538027714645</c:v>
                </c:pt>
                <c:pt idx="30">
                  <c:v>571.303067556478</c:v>
                </c:pt>
                <c:pt idx="31">
                  <c:v>581.723319074607</c:v>
                </c:pt>
                <c:pt idx="32">
                  <c:v>585.202649747844</c:v>
                </c:pt>
                <c:pt idx="33">
                  <c:v>575.312017720842</c:v>
                </c:pt>
                <c:pt idx="34">
                  <c:v>577.302809433196</c:v>
                </c:pt>
                <c:pt idx="35">
                  <c:v>600.35414688041</c:v>
                </c:pt>
                <c:pt idx="36">
                  <c:v>573.858808565667</c:v>
                </c:pt>
                <c:pt idx="37">
                  <c:v>593.66217264792</c:v>
                </c:pt>
                <c:pt idx="38">
                  <c:v>577.001447702483</c:v>
                </c:pt>
                <c:pt idx="39">
                  <c:v>577.863651199125</c:v>
                </c:pt>
                <c:pt idx="40">
                  <c:v>569.091703954424</c:v>
                </c:pt>
                <c:pt idx="41">
                  <c:v>560.035379493309</c:v>
                </c:pt>
                <c:pt idx="42">
                  <c:v>595.415584353307</c:v>
                </c:pt>
                <c:pt idx="43">
                  <c:v>600.70749533664</c:v>
                </c:pt>
              </c:numCache>
            </c:numRef>
          </c:yVal>
          <c:smooth val="1"/>
        </c:ser>
        <c:axId val="3535859"/>
        <c:axId val="31822732"/>
      </c:scatterChart>
      <c:valAx>
        <c:axId val="3535859"/>
        <c:scaling>
          <c:orientation val="minMax"/>
          <c:max val="2010"/>
          <c:min val="1965"/>
        </c:scaling>
        <c:axPos val="b"/>
        <c:title>
          <c:tx>
            <c:rich>
              <a:bodyPr vert="horz" rot="0" anchor="ctr"/>
              <a:lstStyle/>
              <a:p>
                <a:pPr algn="ctr">
                  <a:defRPr/>
                </a:pPr>
                <a:r>
                  <a:rPr lang="en-US" cap="none" sz="1000" b="0" i="1" u="none" baseline="0">
                    <a:latin typeface="Arial"/>
                    <a:ea typeface="Arial"/>
                    <a:cs typeface="Arial"/>
                  </a:rPr>
                  <a:t>Source: BP</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1822732"/>
        <c:crosses val="autoZero"/>
        <c:crossBetween val="midCat"/>
        <c:dispUnits/>
      </c:valAx>
      <c:valAx>
        <c:axId val="31822732"/>
        <c:scaling>
          <c:orientation val="minMax"/>
        </c:scaling>
        <c:axPos val="l"/>
        <c:title>
          <c:tx>
            <c:rich>
              <a:bodyPr vert="horz" rot="-5400000" anchor="ctr"/>
              <a:lstStyle/>
              <a:p>
                <a:pPr algn="ctr">
                  <a:defRPr/>
                </a:pPr>
                <a:r>
                  <a:rPr lang="en-US" cap="none" sz="1150" b="0" i="0" u="none" baseline="0">
                    <a:latin typeface="Arial"/>
                    <a:ea typeface="Arial"/>
                    <a:cs typeface="Arial"/>
                  </a:rPr>
                  <a:t>Million Tons Oil Equivalent</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535859"/>
        <c:crossesAt val="1965"/>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U.S. Oil Consumption, 1965-2008</a:t>
            </a:r>
          </a:p>
        </c:rich>
      </c:tx>
      <c:layout/>
      <c:spPr>
        <a:noFill/>
        <a:ln>
          <a:noFill/>
        </a:ln>
      </c:spPr>
    </c:title>
    <c:plotArea>
      <c:layout/>
      <c:scatterChart>
        <c:scatterStyle val="smooth"/>
        <c:varyColors val="0"/>
        <c:ser>
          <c:idx val="0"/>
          <c:order val="0"/>
          <c:tx>
            <c:v>US Oil Cons</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Oil Consumption'!$A$6:$A$49</c:f>
              <c:numCache>
                <c:ptCount val="44"/>
                <c:pt idx="0">
                  <c:v>1965</c:v>
                </c:pt>
                <c:pt idx="1">
                  <c:v>1966</c:v>
                </c:pt>
                <c:pt idx="2">
                  <c:v>1967</c:v>
                </c:pt>
                <c:pt idx="3">
                  <c:v>1968</c:v>
                </c:pt>
                <c:pt idx="4">
                  <c:v>1969</c:v>
                </c:pt>
                <c:pt idx="5">
                  <c:v>1970</c:v>
                </c:pt>
                <c:pt idx="6">
                  <c:v>1971</c:v>
                </c:pt>
                <c:pt idx="7">
                  <c:v>1972</c:v>
                </c:pt>
                <c:pt idx="8">
                  <c:v>1973</c:v>
                </c:pt>
                <c:pt idx="9">
                  <c:v>1974</c:v>
                </c:pt>
                <c:pt idx="10">
                  <c:v>1975</c:v>
                </c:pt>
                <c:pt idx="11">
                  <c:v>1976</c:v>
                </c:pt>
                <c:pt idx="12">
                  <c:v>1977</c:v>
                </c:pt>
                <c:pt idx="13">
                  <c:v>1978</c:v>
                </c:pt>
                <c:pt idx="14">
                  <c:v>1979</c:v>
                </c:pt>
                <c:pt idx="15">
                  <c:v>1980</c:v>
                </c:pt>
                <c:pt idx="16">
                  <c:v>1981</c:v>
                </c:pt>
                <c:pt idx="17">
                  <c:v>1982</c:v>
                </c:pt>
                <c:pt idx="18">
                  <c:v>1983</c:v>
                </c:pt>
                <c:pt idx="19">
                  <c:v>1984</c:v>
                </c:pt>
                <c:pt idx="20">
                  <c:v>1985</c:v>
                </c:pt>
                <c:pt idx="21">
                  <c:v>1986</c:v>
                </c:pt>
                <c:pt idx="22">
                  <c:v>1987</c:v>
                </c:pt>
                <c:pt idx="23">
                  <c:v>1988</c:v>
                </c:pt>
                <c:pt idx="24">
                  <c:v>1989</c:v>
                </c:pt>
                <c:pt idx="25">
                  <c:v>1990</c:v>
                </c:pt>
                <c:pt idx="26">
                  <c:v>1991</c:v>
                </c:pt>
                <c:pt idx="27">
                  <c:v>1992</c:v>
                </c:pt>
                <c:pt idx="28">
                  <c:v>1993</c:v>
                </c:pt>
                <c:pt idx="29">
                  <c:v>1994</c:v>
                </c:pt>
                <c:pt idx="30">
                  <c:v>1995</c:v>
                </c:pt>
                <c:pt idx="31">
                  <c:v>1996</c:v>
                </c:pt>
                <c:pt idx="32">
                  <c:v>1997</c:v>
                </c:pt>
                <c:pt idx="33">
                  <c:v>1998</c:v>
                </c:pt>
                <c:pt idx="34">
                  <c:v>1999</c:v>
                </c:pt>
                <c:pt idx="35">
                  <c:v>2000</c:v>
                </c:pt>
                <c:pt idx="36">
                  <c:v>2001</c:v>
                </c:pt>
                <c:pt idx="37">
                  <c:v>2002</c:v>
                </c:pt>
                <c:pt idx="38">
                  <c:v>2003</c:v>
                </c:pt>
                <c:pt idx="39">
                  <c:v>2004</c:v>
                </c:pt>
                <c:pt idx="40">
                  <c:v>2005</c:v>
                </c:pt>
                <c:pt idx="41">
                  <c:v>2006</c:v>
                </c:pt>
                <c:pt idx="42">
                  <c:v>2007</c:v>
                </c:pt>
                <c:pt idx="43">
                  <c:v>2008</c:v>
                </c:pt>
              </c:numCache>
            </c:numRef>
          </c:xVal>
          <c:yVal>
            <c:numRef>
              <c:f>'US Oil Consumption'!$B$6:$B$49</c:f>
              <c:numCache>
                <c:ptCount val="44"/>
                <c:pt idx="0">
                  <c:v>11.522187698630132</c:v>
                </c:pt>
                <c:pt idx="1">
                  <c:v>12.1003473150685</c:v>
                </c:pt>
                <c:pt idx="2">
                  <c:v>12.566880465753433</c:v>
                </c:pt>
                <c:pt idx="3">
                  <c:v>13.404548551912558</c:v>
                </c:pt>
                <c:pt idx="4">
                  <c:v>14.152985095890422</c:v>
                </c:pt>
                <c:pt idx="5">
                  <c:v>14.70991024657534</c:v>
                </c:pt>
                <c:pt idx="6">
                  <c:v>15.222758082191788</c:v>
                </c:pt>
                <c:pt idx="7">
                  <c:v>16.38081385245902</c:v>
                </c:pt>
                <c:pt idx="8">
                  <c:v>17.317932767123274</c:v>
                </c:pt>
                <c:pt idx="9">
                  <c:v>16.630648</c:v>
                </c:pt>
                <c:pt idx="10">
                  <c:v>16.33356087671232</c:v>
                </c:pt>
                <c:pt idx="11">
                  <c:v>17.46074453551913</c:v>
                </c:pt>
                <c:pt idx="12">
                  <c:v>18.443366767123294</c:v>
                </c:pt>
                <c:pt idx="13">
                  <c:v>18.755940657534254</c:v>
                </c:pt>
                <c:pt idx="14">
                  <c:v>18.43821115068493</c:v>
                </c:pt>
                <c:pt idx="15">
                  <c:v>17.062354836065573</c:v>
                </c:pt>
                <c:pt idx="16">
                  <c:v>16.059695342465766</c:v>
                </c:pt>
                <c:pt idx="17">
                  <c:v>15.29496268493151</c:v>
                </c:pt>
                <c:pt idx="18">
                  <c:v>15.23454030136986</c:v>
                </c:pt>
                <c:pt idx="19">
                  <c:v>15.725343661202178</c:v>
                </c:pt>
                <c:pt idx="20">
                  <c:v>15.726139561643837</c:v>
                </c:pt>
                <c:pt idx="21">
                  <c:v>16.280880547945205</c:v>
                </c:pt>
                <c:pt idx="22">
                  <c:v>16.664659917808226</c:v>
                </c:pt>
                <c:pt idx="23">
                  <c:v>17.2832612021858</c:v>
                </c:pt>
                <c:pt idx="24">
                  <c:v>17.325246136986305</c:v>
                </c:pt>
                <c:pt idx="25">
                  <c:v>16.98819473972604</c:v>
                </c:pt>
                <c:pt idx="26">
                  <c:v>16.713456493150694</c:v>
                </c:pt>
                <c:pt idx="27">
                  <c:v>17.03277568306011</c:v>
                </c:pt>
                <c:pt idx="28">
                  <c:v>17.236220547945212</c:v>
                </c:pt>
                <c:pt idx="29">
                  <c:v>17.718644958904118</c:v>
                </c:pt>
                <c:pt idx="30">
                  <c:v>17.724827150684945</c:v>
                </c:pt>
                <c:pt idx="31">
                  <c:v>18.309343306010923</c:v>
                </c:pt>
                <c:pt idx="32">
                  <c:v>18.62058775342466</c:v>
                </c:pt>
                <c:pt idx="33">
                  <c:v>18.91718726027398</c:v>
                </c:pt>
                <c:pt idx="34">
                  <c:v>19.51889</c:v>
                </c:pt>
                <c:pt idx="35">
                  <c:v>19.70138224043716</c:v>
                </c:pt>
                <c:pt idx="36">
                  <c:v>19.64860734246575</c:v>
                </c:pt>
                <c:pt idx="37">
                  <c:v>19.7609153150685</c:v>
                </c:pt>
                <c:pt idx="38">
                  <c:v>20.033033808219173</c:v>
                </c:pt>
                <c:pt idx="39">
                  <c:v>20.731542349726773</c:v>
                </c:pt>
                <c:pt idx="40">
                  <c:v>20.802178301369864</c:v>
                </c:pt>
                <c:pt idx="41">
                  <c:v>20.68741917808218</c:v>
                </c:pt>
                <c:pt idx="42">
                  <c:v>20.680380821917794</c:v>
                </c:pt>
                <c:pt idx="43">
                  <c:v>19.418696721311473</c:v>
                </c:pt>
              </c:numCache>
            </c:numRef>
          </c:yVal>
          <c:smooth val="1"/>
        </c:ser>
        <c:axId val="17969133"/>
        <c:axId val="27504470"/>
      </c:scatterChart>
      <c:valAx>
        <c:axId val="17969133"/>
        <c:scaling>
          <c:orientation val="minMax"/>
          <c:max val="2010"/>
          <c:min val="1965"/>
        </c:scaling>
        <c:axPos val="b"/>
        <c:title>
          <c:tx>
            <c:rich>
              <a:bodyPr vert="horz" rot="0" anchor="ctr"/>
              <a:lstStyle/>
              <a:p>
                <a:pPr algn="ctr">
                  <a:defRPr/>
                </a:pPr>
                <a:r>
                  <a:rPr lang="en-US" cap="none" sz="1000" b="0" i="1" u="none" baseline="0">
                    <a:latin typeface="Arial"/>
                    <a:ea typeface="Arial"/>
                    <a:cs typeface="Arial"/>
                  </a:rPr>
                  <a:t>Source: BP</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7504470"/>
        <c:crosses val="autoZero"/>
        <c:crossBetween val="midCat"/>
        <c:dispUnits/>
      </c:valAx>
      <c:valAx>
        <c:axId val="27504470"/>
        <c:scaling>
          <c:orientation val="minMax"/>
        </c:scaling>
        <c:axPos val="l"/>
        <c:title>
          <c:tx>
            <c:rich>
              <a:bodyPr vert="horz" rot="-5400000" anchor="ctr"/>
              <a:lstStyle/>
              <a:p>
                <a:pPr algn="ctr">
                  <a:defRPr/>
                </a:pPr>
                <a:r>
                  <a:rPr lang="en-US" cap="none" sz="1150" b="0" i="0" u="none" baseline="0">
                    <a:latin typeface="Arial"/>
                    <a:ea typeface="Arial"/>
                    <a:cs typeface="Arial"/>
                  </a:rPr>
                  <a:t>Million Barrels Per Day</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17969133"/>
        <c:crossesAt val="1965"/>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chartsheets/sheet1.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4.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5.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6.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7.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8.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9.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Chart 1"/>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erver\Public\Documents%20and%20Settings\sratterman.EARTH-POLICY\Local%20Settings\Temporary%20Internet%20Files\OLK7\SOLA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ipments"/>
      <sheetName val="DATA"/>
      <sheetName val="PVs"/>
      <sheetName val="PV PRICE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arthpolicy.org/index.php?/books/pb4/pb4_data"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28"/>
  <sheetViews>
    <sheetView tabSelected="1" workbookViewId="0" topLeftCell="A1">
      <selection activeCell="A1" sqref="A1"/>
    </sheetView>
  </sheetViews>
  <sheetFormatPr defaultColWidth="9.140625" defaultRowHeight="12.75"/>
  <cols>
    <col min="1" max="1" width="80.140625" style="0" customWidth="1"/>
  </cols>
  <sheetData>
    <row r="1" ht="12.75">
      <c r="A1" s="1" t="s">
        <v>0</v>
      </c>
    </row>
    <row r="3" ht="12.75">
      <c r="A3" s="2" t="s">
        <v>1</v>
      </c>
    </row>
    <row r="4" ht="12.75">
      <c r="A4" s="2" t="s">
        <v>2</v>
      </c>
    </row>
    <row r="5" ht="12.75">
      <c r="A5" s="35" t="s">
        <v>39</v>
      </c>
    </row>
    <row r="6" ht="12.75">
      <c r="A6" s="36" t="s">
        <v>40</v>
      </c>
    </row>
    <row r="7" ht="12.75">
      <c r="A7" s="36" t="s">
        <v>41</v>
      </c>
    </row>
    <row r="8" ht="12.75">
      <c r="A8" s="62" t="s">
        <v>48</v>
      </c>
    </row>
    <row r="9" ht="12.75">
      <c r="A9" s="63" t="s">
        <v>49</v>
      </c>
    </row>
    <row r="10" ht="12.75">
      <c r="A10" s="63" t="s">
        <v>50</v>
      </c>
    </row>
    <row r="11" ht="12.75">
      <c r="A11" s="62" t="s">
        <v>55</v>
      </c>
    </row>
    <row r="12" ht="12.75">
      <c r="A12" s="62" t="s">
        <v>56</v>
      </c>
    </row>
    <row r="13" ht="12.75">
      <c r="A13" s="88" t="s">
        <v>80</v>
      </c>
    </row>
    <row r="14" ht="12.75">
      <c r="A14" s="89" t="s">
        <v>81</v>
      </c>
    </row>
    <row r="15" ht="12.75">
      <c r="A15" s="88" t="s">
        <v>85</v>
      </c>
    </row>
    <row r="16" ht="12.75">
      <c r="A16" s="89" t="s">
        <v>86</v>
      </c>
    </row>
    <row r="17" ht="12.75">
      <c r="A17" s="2" t="s">
        <v>91</v>
      </c>
    </row>
    <row r="18" ht="12.75">
      <c r="A18" s="89" t="s">
        <v>92</v>
      </c>
    </row>
    <row r="19" ht="12.75">
      <c r="A19" s="88" t="s">
        <v>95</v>
      </c>
    </row>
    <row r="20" ht="12.75">
      <c r="A20" s="89" t="s">
        <v>97</v>
      </c>
    </row>
    <row r="21" ht="12.75">
      <c r="A21" s="88" t="s">
        <v>98</v>
      </c>
    </row>
    <row r="22" ht="12.75">
      <c r="A22" s="89" t="s">
        <v>99</v>
      </c>
    </row>
    <row r="25" ht="12.75">
      <c r="A25" s="101" t="s">
        <v>103</v>
      </c>
    </row>
    <row r="26" ht="12.75">
      <c r="A26" s="2" t="s">
        <v>104</v>
      </c>
    </row>
    <row r="27" ht="12.75">
      <c r="A27" s="101"/>
    </row>
    <row r="28" ht="38.25">
      <c r="A28" s="23" t="s">
        <v>105</v>
      </c>
    </row>
  </sheetData>
  <hyperlinks>
    <hyperlink ref="A3" location="'Table 5-2'!A1" display="Table 5-2. U.S. Electricity Generating Capacity in 2008 and Plan B Goals for 2020"/>
    <hyperlink ref="A4" location="'Capacity Factors'!A1" display="Average Capacity Factors for Selected Electric Power Sources in the United States"/>
    <hyperlink ref="A5" location="'U.S. Wind Capacity'!A1" display="U.S. Cumulative Installed Wind Electricity-Generating Capacity, 1980-2008"/>
    <hyperlink ref="A8" location="'US Solar PV Production'!A1" display="U.S. Solar Photovoltaics Production, 1976-2008"/>
    <hyperlink ref="A11" location="'US Geothermal Capacity'!A1" display="U.S. Cumulative Installed Geothermal Electricity-Generating Capacity, 1990-2009"/>
    <hyperlink ref="A12" location="'US Geothermal Projects'!A1" display="Confirmed U.S. Geothermal Projects Under Development as of March 2009"/>
    <hyperlink ref="A13" location="'US Hydroelectric Consumption'!A1" display="U.S. Hydroelectric Consumption, 1965-2008"/>
    <hyperlink ref="A15" location="'US Fuel Ethanol Production'!A1" display="U.S. Annual Fuel Ethanol Production, 1978-2009"/>
    <hyperlink ref="A17" location="'US Biodiesel Production'!A1" display="U.S. Annual Biodiesel Production, 2000-2009"/>
    <hyperlink ref="A19" location="'US Natural Gas Consumption'!A1" display="U.S. Natural Gas Consumption, 1965-2008"/>
    <hyperlink ref="A21" location="'US Oil Consumption'!A1" display="U.S. Oil Consumption, 1965-2008"/>
    <hyperlink ref="A26" r:id="rId1" tooltip="blocked::http://www.earthpolicy.org/index.php?/books/pb4/pb4_data" display="http://www.earthpolicy.org/index.php?/books/pb4/pb4_data"/>
  </hyperlinks>
  <printOptions/>
  <pageMargins left="0.75" right="0.75" top="1" bottom="1" header="0.5" footer="0.5"/>
  <pageSetup horizontalDpi="600" verticalDpi="600" orientation="portrait" r:id="rId2"/>
</worksheet>
</file>

<file path=xl/worksheets/sheet10.xml><?xml version="1.0" encoding="utf-8"?>
<worksheet xmlns="http://schemas.openxmlformats.org/spreadsheetml/2006/main" xmlns:r="http://schemas.openxmlformats.org/officeDocument/2006/relationships">
  <dimension ref="A1:I26"/>
  <sheetViews>
    <sheetView workbookViewId="0" topLeftCell="A1">
      <selection activeCell="A1" sqref="A1"/>
    </sheetView>
  </sheetViews>
  <sheetFormatPr defaultColWidth="9.140625" defaultRowHeight="12.75"/>
  <cols>
    <col min="1" max="1" width="4.7109375" style="0" customWidth="1"/>
    <col min="2" max="2" width="3.57421875" style="0" customWidth="1"/>
    <col min="3" max="3" width="15.00390625" style="0" customWidth="1"/>
  </cols>
  <sheetData>
    <row r="1" spans="1:2" ht="12.75">
      <c r="A1" s="99" t="s">
        <v>91</v>
      </c>
      <c r="B1" s="99"/>
    </row>
    <row r="2" spans="1:2" ht="12.75">
      <c r="A2" s="28"/>
      <c r="B2" s="28"/>
    </row>
    <row r="3" spans="1:4" ht="25.5">
      <c r="A3" s="43" t="s">
        <v>42</v>
      </c>
      <c r="B3" s="43"/>
      <c r="C3" s="100" t="s">
        <v>93</v>
      </c>
      <c r="D3" s="101"/>
    </row>
    <row r="4" spans="1:3" ht="12.75">
      <c r="A4" s="102"/>
      <c r="B4" s="102"/>
      <c r="C4" s="103" t="s">
        <v>87</v>
      </c>
    </row>
    <row r="5" spans="1:2" ht="12.75">
      <c r="A5" s="102"/>
      <c r="B5" s="102"/>
    </row>
    <row r="6" spans="1:3" ht="12.75">
      <c r="A6" s="28">
        <v>2000</v>
      </c>
      <c r="B6" s="28"/>
      <c r="C6" s="9">
        <v>1.8011736513753842</v>
      </c>
    </row>
    <row r="7" spans="1:3" ht="12.75">
      <c r="A7" s="28">
        <v>2001</v>
      </c>
      <c r="B7" s="28"/>
      <c r="C7" s="9">
        <v>4.983247102138563</v>
      </c>
    </row>
    <row r="8" spans="1:3" ht="12.75">
      <c r="A8" s="28">
        <v>2002</v>
      </c>
      <c r="B8" s="28"/>
      <c r="C8" s="9">
        <v>15.009780428128202</v>
      </c>
    </row>
    <row r="9" spans="1:3" ht="12.75">
      <c r="A9" s="28">
        <v>2003</v>
      </c>
      <c r="B9" s="28"/>
      <c r="C9" s="9">
        <v>20.023047091123022</v>
      </c>
    </row>
    <row r="10" spans="1:3" ht="12.75">
      <c r="A10" s="28">
        <v>2004</v>
      </c>
      <c r="B10" s="28"/>
      <c r="C10" s="9">
        <v>37.224255461757934</v>
      </c>
    </row>
    <row r="11" spans="1:4" ht="12.75">
      <c r="A11" s="98">
        <v>2005</v>
      </c>
      <c r="B11" s="98"/>
      <c r="C11" s="9">
        <v>117.6766785565251</v>
      </c>
      <c r="D11" s="104"/>
    </row>
    <row r="12" spans="1:4" ht="12.75">
      <c r="A12" s="98">
        <v>2006</v>
      </c>
      <c r="B12" s="98"/>
      <c r="C12" s="9">
        <v>246.1603990213025</v>
      </c>
      <c r="D12" s="104"/>
    </row>
    <row r="13" spans="1:3" ht="12.75">
      <c r="A13" s="98">
        <v>2007</v>
      </c>
      <c r="C13" s="9">
        <v>511.8335125991717</v>
      </c>
    </row>
    <row r="14" spans="1:3" ht="12.75">
      <c r="A14" s="98">
        <v>2008</v>
      </c>
      <c r="B14" s="98"/>
      <c r="C14" s="9">
        <v>711.4635922932769</v>
      </c>
    </row>
    <row r="15" spans="1:3" ht="12.75">
      <c r="A15" s="64">
        <v>2009</v>
      </c>
      <c r="B15" s="64" t="s">
        <v>88</v>
      </c>
      <c r="C15" s="19">
        <v>450.29341284384606</v>
      </c>
    </row>
    <row r="16" ht="12.75">
      <c r="C16" s="26"/>
    </row>
    <row r="17" spans="1:3" ht="12.75">
      <c r="A17" t="s">
        <v>89</v>
      </c>
      <c r="C17" s="26"/>
    </row>
    <row r="18" ht="12.75">
      <c r="C18" s="26"/>
    </row>
    <row r="19" spans="1:9" ht="12.75" customHeight="1">
      <c r="A19" s="122" t="s">
        <v>94</v>
      </c>
      <c r="B19" s="122"/>
      <c r="C19" s="122"/>
      <c r="D19" s="122"/>
      <c r="E19" s="122"/>
      <c r="F19" s="122"/>
      <c r="G19" s="122"/>
      <c r="H19" s="122"/>
      <c r="I19" s="122"/>
    </row>
    <row r="20" spans="1:9" ht="27.75" customHeight="1">
      <c r="A20" s="122"/>
      <c r="B20" s="122"/>
      <c r="C20" s="122"/>
      <c r="D20" s="122"/>
      <c r="E20" s="122"/>
      <c r="F20" s="122"/>
      <c r="G20" s="122"/>
      <c r="H20" s="122"/>
      <c r="I20" s="122"/>
    </row>
    <row r="21" spans="3:4" ht="12.75">
      <c r="C21" s="105"/>
      <c r="D21" s="105"/>
    </row>
    <row r="22" spans="1:9" ht="12.75">
      <c r="A22" s="111" t="s">
        <v>53</v>
      </c>
      <c r="B22" s="111"/>
      <c r="C22" s="111"/>
      <c r="D22" s="111"/>
      <c r="E22" s="111"/>
      <c r="F22" s="111"/>
      <c r="G22" s="111"/>
      <c r="H22" s="111"/>
      <c r="I22" s="111"/>
    </row>
    <row r="23" spans="1:9" ht="12.75">
      <c r="A23" s="111"/>
      <c r="B23" s="111"/>
      <c r="C23" s="111"/>
      <c r="D23" s="111"/>
      <c r="E23" s="111"/>
      <c r="F23" s="111"/>
      <c r="G23" s="111"/>
      <c r="H23" s="111"/>
      <c r="I23" s="111"/>
    </row>
    <row r="24" spans="1:9" ht="12.75">
      <c r="A24" s="111"/>
      <c r="B24" s="111"/>
      <c r="C24" s="111"/>
      <c r="D24" s="111"/>
      <c r="E24" s="111"/>
      <c r="F24" s="111"/>
      <c r="G24" s="111"/>
      <c r="H24" s="111"/>
      <c r="I24" s="111"/>
    </row>
    <row r="26" ht="12.75">
      <c r="A26" s="2"/>
    </row>
  </sheetData>
  <mergeCells count="2">
    <mergeCell ref="A19:I20"/>
    <mergeCell ref="A22:I24"/>
  </mergeCells>
  <printOptions/>
  <pageMargins left="0.75" right="0.75" top="1" bottom="1" header="0.5" footer="0.5"/>
  <pageSetup horizontalDpi="600" verticalDpi="600" orientation="portrait" r:id="rId1"/>
</worksheet>
</file>

<file path=xl/worksheets/sheet11.xml><?xml version="1.0" encoding="utf-8"?>
<worksheet xmlns="http://schemas.openxmlformats.org/spreadsheetml/2006/main" xmlns:r="http://schemas.openxmlformats.org/officeDocument/2006/relationships">
  <dimension ref="A1:H55"/>
  <sheetViews>
    <sheetView workbookViewId="0" topLeftCell="A1">
      <selection activeCell="A1" sqref="A1"/>
    </sheetView>
  </sheetViews>
  <sheetFormatPr defaultColWidth="9.140625" defaultRowHeight="12.75"/>
  <cols>
    <col min="2" max="2" width="23.140625" style="0" customWidth="1"/>
  </cols>
  <sheetData>
    <row r="1" ht="12.75">
      <c r="A1" s="1" t="s">
        <v>95</v>
      </c>
    </row>
    <row r="3" spans="1:2" ht="12.75">
      <c r="A3" s="64" t="s">
        <v>42</v>
      </c>
      <c r="B3" s="27" t="s">
        <v>82</v>
      </c>
    </row>
    <row r="4" spans="1:2" ht="12.75">
      <c r="A4" s="28"/>
      <c r="B4" s="26" t="s">
        <v>96</v>
      </c>
    </row>
    <row r="5" ht="12.75">
      <c r="A5" s="28"/>
    </row>
    <row r="6" spans="1:2" ht="12.75">
      <c r="A6" s="28">
        <v>1965</v>
      </c>
      <c r="B6" s="9">
        <v>397.372115696094</v>
      </c>
    </row>
    <row r="7" spans="1:2" ht="12.75">
      <c r="A7" s="28">
        <v>1966</v>
      </c>
      <c r="B7" s="9">
        <v>428.266796008314</v>
      </c>
    </row>
    <row r="8" spans="1:2" ht="12.75">
      <c r="A8" s="28">
        <v>1967</v>
      </c>
      <c r="B8" s="9">
        <v>452.206393313869</v>
      </c>
    </row>
    <row r="9" spans="1:2" ht="12.75">
      <c r="A9" s="28">
        <v>1968</v>
      </c>
      <c r="B9" s="9">
        <v>484.083857094423</v>
      </c>
    </row>
    <row r="10" spans="1:2" ht="12.75">
      <c r="A10" s="28">
        <v>1969</v>
      </c>
      <c r="B10" s="9">
        <v>521.076834825533</v>
      </c>
    </row>
    <row r="11" spans="1:2" ht="12.75">
      <c r="A11" s="28">
        <v>1970</v>
      </c>
      <c r="B11" s="9">
        <v>549.224761341643</v>
      </c>
    </row>
    <row r="12" spans="1:2" ht="12.75">
      <c r="A12" s="28">
        <v>1971</v>
      </c>
      <c r="B12" s="9">
        <v>566.209275640531</v>
      </c>
    </row>
    <row r="13" spans="1:2" ht="12.75">
      <c r="A13" s="28">
        <v>1972</v>
      </c>
      <c r="B13" s="9">
        <v>571.979978569975</v>
      </c>
    </row>
    <row r="14" spans="1:2" ht="12.75">
      <c r="A14" s="28">
        <v>1973</v>
      </c>
      <c r="B14" s="9">
        <v>567.292857413308</v>
      </c>
    </row>
    <row r="15" spans="1:2" ht="12.75">
      <c r="A15" s="28">
        <v>1974</v>
      </c>
      <c r="B15" s="9">
        <v>547.637188046643</v>
      </c>
    </row>
    <row r="16" spans="1:2" ht="12.75">
      <c r="A16" s="28">
        <v>1975</v>
      </c>
      <c r="B16" s="9">
        <v>502.681144264422</v>
      </c>
    </row>
    <row r="17" spans="1:2" ht="12.75">
      <c r="A17" s="28">
        <v>1976</v>
      </c>
      <c r="B17" s="9">
        <v>512.685375980533</v>
      </c>
    </row>
    <row r="18" spans="1:2" ht="12.75">
      <c r="A18" s="28">
        <v>1977</v>
      </c>
      <c r="B18" s="9">
        <v>502.252751470533</v>
      </c>
    </row>
    <row r="19" spans="1:2" ht="12.75">
      <c r="A19" s="28">
        <v>1978</v>
      </c>
      <c r="B19" s="9">
        <v>503.9915222222</v>
      </c>
    </row>
    <row r="20" spans="1:2" ht="12.75">
      <c r="A20" s="28">
        <v>1979</v>
      </c>
      <c r="B20" s="9">
        <v>520.774439912199</v>
      </c>
    </row>
    <row r="21" spans="1:2" ht="12.75">
      <c r="A21" s="28">
        <v>1980</v>
      </c>
      <c r="B21" s="9">
        <v>509.924989213746</v>
      </c>
    </row>
    <row r="22" spans="1:2" ht="12.75">
      <c r="A22" s="28">
        <v>1981</v>
      </c>
      <c r="B22" s="9">
        <v>497.623816135108</v>
      </c>
    </row>
    <row r="23" spans="1:2" ht="12.75">
      <c r="A23" s="28">
        <v>1982</v>
      </c>
      <c r="B23" s="9">
        <v>462.569013401432</v>
      </c>
    </row>
    <row r="24" spans="1:2" ht="12.75">
      <c r="A24" s="28">
        <v>1983</v>
      </c>
      <c r="B24" s="9">
        <v>433.957767478943</v>
      </c>
    </row>
    <row r="25" spans="1:2" ht="12.75">
      <c r="A25" s="28">
        <v>1984</v>
      </c>
      <c r="B25" s="9">
        <v>463.511250751802</v>
      </c>
    </row>
    <row r="26" spans="1:2" ht="12.75">
      <c r="A26" s="28">
        <v>1985</v>
      </c>
      <c r="B26" s="9">
        <v>446.120242090666</v>
      </c>
    </row>
    <row r="27" spans="1:2" ht="12.75">
      <c r="A27" s="28">
        <v>1986</v>
      </c>
      <c r="B27" s="9">
        <v>418.09533990513</v>
      </c>
    </row>
    <row r="28" spans="1:2" ht="12.75">
      <c r="A28" s="28">
        <v>1987</v>
      </c>
      <c r="B28" s="9">
        <v>444.515507884334</v>
      </c>
    </row>
    <row r="29" spans="1:2" ht="12.75">
      <c r="A29" s="28">
        <v>1988</v>
      </c>
      <c r="B29" s="9">
        <v>464.891683531169</v>
      </c>
    </row>
    <row r="30" spans="1:2" ht="12.75">
      <c r="A30" s="28">
        <v>1989</v>
      </c>
      <c r="B30" s="9">
        <v>493.954253861808</v>
      </c>
    </row>
    <row r="31" spans="1:2" ht="12.75">
      <c r="A31" s="28">
        <v>1990</v>
      </c>
      <c r="B31" s="9">
        <v>493.991524034876</v>
      </c>
    </row>
    <row r="32" spans="1:2" ht="12.75">
      <c r="A32" s="28">
        <v>1991</v>
      </c>
      <c r="B32" s="9">
        <v>504.822024652094</v>
      </c>
    </row>
    <row r="33" spans="1:2" ht="12.75">
      <c r="A33" s="28">
        <v>1992</v>
      </c>
      <c r="B33" s="9">
        <v>521.974746121524</v>
      </c>
    </row>
    <row r="34" spans="1:2" ht="12.75">
      <c r="A34" s="28">
        <v>1993</v>
      </c>
      <c r="B34" s="9">
        <v>534.959331704295</v>
      </c>
    </row>
    <row r="35" spans="1:2" ht="12.75">
      <c r="A35" s="28">
        <v>1994</v>
      </c>
      <c r="B35" s="9">
        <v>547.538027714645</v>
      </c>
    </row>
    <row r="36" spans="1:2" ht="12.75">
      <c r="A36" s="28">
        <v>1995</v>
      </c>
      <c r="B36" s="9">
        <v>571.303067556478</v>
      </c>
    </row>
    <row r="37" spans="1:2" ht="12.75">
      <c r="A37" s="28">
        <v>1996</v>
      </c>
      <c r="B37" s="9">
        <v>581.723319074607</v>
      </c>
    </row>
    <row r="38" spans="1:2" ht="12.75">
      <c r="A38" s="28">
        <v>1997</v>
      </c>
      <c r="B38" s="9">
        <v>585.202649747844</v>
      </c>
    </row>
    <row r="39" spans="1:2" ht="12.75">
      <c r="A39" s="28">
        <v>1998</v>
      </c>
      <c r="B39" s="9">
        <v>575.312017720842</v>
      </c>
    </row>
    <row r="40" spans="1:2" ht="12.75">
      <c r="A40" s="28">
        <v>1999</v>
      </c>
      <c r="B40" s="9">
        <v>577.302809433196</v>
      </c>
    </row>
    <row r="41" spans="1:2" ht="12.75">
      <c r="A41" s="28">
        <v>2000</v>
      </c>
      <c r="B41" s="9">
        <v>600.35414688041</v>
      </c>
    </row>
    <row r="42" spans="1:2" ht="12.75">
      <c r="A42" s="28">
        <v>2001</v>
      </c>
      <c r="B42" s="9">
        <v>573.858808565667</v>
      </c>
    </row>
    <row r="43" spans="1:2" ht="12.75">
      <c r="A43" s="28">
        <v>2002</v>
      </c>
      <c r="B43" s="9">
        <v>593.66217264792</v>
      </c>
    </row>
    <row r="44" spans="1:2" ht="12.75">
      <c r="A44" s="28">
        <v>2003</v>
      </c>
      <c r="B44" s="9">
        <v>577.001447702483</v>
      </c>
    </row>
    <row r="45" spans="1:2" ht="12.75">
      <c r="A45" s="28">
        <v>2004</v>
      </c>
      <c r="B45" s="9">
        <v>577.863651199125</v>
      </c>
    </row>
    <row r="46" spans="1:2" ht="12.75">
      <c r="A46" s="28">
        <v>2005</v>
      </c>
      <c r="B46" s="9">
        <v>569.091703954424</v>
      </c>
    </row>
    <row r="47" spans="1:2" ht="12.75">
      <c r="A47" s="98">
        <v>2006</v>
      </c>
      <c r="B47" s="9">
        <v>560.035379493309</v>
      </c>
    </row>
    <row r="48" spans="1:2" ht="12.75">
      <c r="A48" s="98">
        <v>2007</v>
      </c>
      <c r="B48" s="9">
        <v>595.415584353307</v>
      </c>
    </row>
    <row r="49" spans="1:2" ht="12.75">
      <c r="A49" s="64">
        <v>2008</v>
      </c>
      <c r="B49" s="19">
        <v>600.70749533664</v>
      </c>
    </row>
    <row r="51" ht="12.75">
      <c r="A51" t="s">
        <v>84</v>
      </c>
    </row>
    <row r="53" spans="1:8" ht="12.75">
      <c r="A53" s="111" t="s">
        <v>53</v>
      </c>
      <c r="B53" s="111"/>
      <c r="C53" s="111"/>
      <c r="D53" s="111"/>
      <c r="E53" s="111"/>
      <c r="F53" s="111"/>
      <c r="G53" s="111"/>
      <c r="H53" s="111"/>
    </row>
    <row r="54" spans="1:8" ht="12.75">
      <c r="A54" s="111"/>
      <c r="B54" s="111"/>
      <c r="C54" s="111"/>
      <c r="D54" s="111"/>
      <c r="E54" s="111"/>
      <c r="F54" s="111"/>
      <c r="G54" s="111"/>
      <c r="H54" s="111"/>
    </row>
    <row r="55" spans="1:8" ht="12.75">
      <c r="A55" s="111"/>
      <c r="B55" s="111"/>
      <c r="C55" s="111"/>
      <c r="D55" s="111"/>
      <c r="E55" s="111"/>
      <c r="F55" s="111"/>
      <c r="G55" s="111"/>
      <c r="H55" s="111"/>
    </row>
  </sheetData>
  <mergeCells count="1">
    <mergeCell ref="A53:H55"/>
  </mergeCells>
  <printOptions/>
  <pageMargins left="0.75" right="0.75" top="1" bottom="1" header="0.5" footer="0.5"/>
  <pageSetup horizontalDpi="600" verticalDpi="600" orientation="portrait" scale="95" r:id="rId1"/>
</worksheet>
</file>

<file path=xl/worksheets/sheet12.xml><?xml version="1.0" encoding="utf-8"?>
<worksheet xmlns="http://schemas.openxmlformats.org/spreadsheetml/2006/main" xmlns:r="http://schemas.openxmlformats.org/officeDocument/2006/relationships">
  <dimension ref="A1:I58"/>
  <sheetViews>
    <sheetView workbookViewId="0" topLeftCell="A1">
      <selection activeCell="A1" sqref="A1"/>
    </sheetView>
  </sheetViews>
  <sheetFormatPr defaultColWidth="9.140625" defaultRowHeight="12.75"/>
  <cols>
    <col min="2" max="2" width="22.57421875" style="0" customWidth="1"/>
  </cols>
  <sheetData>
    <row r="1" ht="12.75">
      <c r="A1" s="1" t="s">
        <v>98</v>
      </c>
    </row>
    <row r="3" spans="1:2" ht="12.75">
      <c r="A3" s="20" t="s">
        <v>42</v>
      </c>
      <c r="B3" s="27" t="s">
        <v>100</v>
      </c>
    </row>
    <row r="4" ht="12.75">
      <c r="B4" s="26" t="s">
        <v>101</v>
      </c>
    </row>
    <row r="5" ht="12.75">
      <c r="B5" s="26"/>
    </row>
    <row r="6" spans="1:2" ht="12.75">
      <c r="A6" s="28">
        <v>1965</v>
      </c>
      <c r="B6" s="56">
        <v>11.522187698630132</v>
      </c>
    </row>
    <row r="7" spans="1:2" ht="12.75">
      <c r="A7" s="28">
        <v>1966</v>
      </c>
      <c r="B7" s="56">
        <v>12.1003473150685</v>
      </c>
    </row>
    <row r="8" spans="1:2" ht="12.75">
      <c r="A8" s="28">
        <v>1967</v>
      </c>
      <c r="B8" s="56">
        <v>12.566880465753433</v>
      </c>
    </row>
    <row r="9" spans="1:2" ht="12.75">
      <c r="A9" s="28">
        <v>1968</v>
      </c>
      <c r="B9" s="56">
        <v>13.404548551912558</v>
      </c>
    </row>
    <row r="10" spans="1:2" ht="12.75">
      <c r="A10" s="28">
        <v>1969</v>
      </c>
      <c r="B10" s="56">
        <v>14.152985095890422</v>
      </c>
    </row>
    <row r="11" spans="1:2" ht="12.75">
      <c r="A11" s="28">
        <v>1970</v>
      </c>
      <c r="B11" s="56">
        <v>14.70991024657534</v>
      </c>
    </row>
    <row r="12" spans="1:2" ht="12.75">
      <c r="A12" s="28">
        <v>1971</v>
      </c>
      <c r="B12" s="56">
        <v>15.222758082191788</v>
      </c>
    </row>
    <row r="13" spans="1:2" ht="12.75">
      <c r="A13" s="28">
        <v>1972</v>
      </c>
      <c r="B13" s="56">
        <v>16.38081385245902</v>
      </c>
    </row>
    <row r="14" spans="1:2" ht="12.75">
      <c r="A14" s="28">
        <v>1973</v>
      </c>
      <c r="B14" s="56">
        <v>17.317932767123274</v>
      </c>
    </row>
    <row r="15" spans="1:2" ht="12.75">
      <c r="A15" s="28">
        <v>1974</v>
      </c>
      <c r="B15" s="56">
        <v>16.630648</v>
      </c>
    </row>
    <row r="16" spans="1:2" ht="12.75">
      <c r="A16" s="28">
        <v>1975</v>
      </c>
      <c r="B16" s="56">
        <v>16.33356087671232</v>
      </c>
    </row>
    <row r="17" spans="1:2" ht="12.75">
      <c r="A17" s="28">
        <v>1976</v>
      </c>
      <c r="B17" s="56">
        <v>17.46074453551913</v>
      </c>
    </row>
    <row r="18" spans="1:2" ht="12.75">
      <c r="A18" s="28">
        <v>1977</v>
      </c>
      <c r="B18" s="56">
        <v>18.443366767123294</v>
      </c>
    </row>
    <row r="19" spans="1:2" ht="12.75">
      <c r="A19" s="28">
        <v>1978</v>
      </c>
      <c r="B19" s="56">
        <v>18.755940657534254</v>
      </c>
    </row>
    <row r="20" spans="1:2" ht="12.75">
      <c r="A20" s="28">
        <v>1979</v>
      </c>
      <c r="B20" s="56">
        <v>18.43821115068493</v>
      </c>
    </row>
    <row r="21" spans="1:2" ht="12.75">
      <c r="A21" s="28">
        <v>1980</v>
      </c>
      <c r="B21" s="56">
        <v>17.062354836065573</v>
      </c>
    </row>
    <row r="22" spans="1:2" ht="12.75">
      <c r="A22" s="28">
        <v>1981</v>
      </c>
      <c r="B22" s="56">
        <v>16.059695342465766</v>
      </c>
    </row>
    <row r="23" spans="1:2" ht="12.75">
      <c r="A23" s="28">
        <v>1982</v>
      </c>
      <c r="B23" s="56">
        <v>15.29496268493151</v>
      </c>
    </row>
    <row r="24" spans="1:2" ht="12.75">
      <c r="A24" s="28">
        <v>1983</v>
      </c>
      <c r="B24" s="56">
        <v>15.23454030136986</v>
      </c>
    </row>
    <row r="25" spans="1:2" ht="12.75">
      <c r="A25" s="28">
        <v>1984</v>
      </c>
      <c r="B25" s="56">
        <v>15.725343661202178</v>
      </c>
    </row>
    <row r="26" spans="1:2" ht="12.75">
      <c r="A26" s="28">
        <v>1985</v>
      </c>
      <c r="B26" s="56">
        <v>15.726139561643837</v>
      </c>
    </row>
    <row r="27" spans="1:2" ht="12.75">
      <c r="A27" s="28">
        <v>1986</v>
      </c>
      <c r="B27" s="56">
        <v>16.280880547945205</v>
      </c>
    </row>
    <row r="28" spans="1:2" ht="12.75">
      <c r="A28" s="28">
        <v>1987</v>
      </c>
      <c r="B28" s="56">
        <v>16.664659917808226</v>
      </c>
    </row>
    <row r="29" spans="1:2" ht="12.75">
      <c r="A29" s="28">
        <v>1988</v>
      </c>
      <c r="B29" s="56">
        <v>17.2832612021858</v>
      </c>
    </row>
    <row r="30" spans="1:2" ht="12.75">
      <c r="A30" s="28">
        <v>1989</v>
      </c>
      <c r="B30" s="56">
        <v>17.325246136986305</v>
      </c>
    </row>
    <row r="31" spans="1:2" ht="12.75">
      <c r="A31" s="28">
        <v>1990</v>
      </c>
      <c r="B31" s="56">
        <v>16.98819473972604</v>
      </c>
    </row>
    <row r="32" spans="1:2" ht="12.75">
      <c r="A32" s="28">
        <v>1991</v>
      </c>
      <c r="B32" s="56">
        <v>16.713456493150694</v>
      </c>
    </row>
    <row r="33" spans="1:2" ht="12.75">
      <c r="A33" s="28">
        <v>1992</v>
      </c>
      <c r="B33" s="56">
        <v>17.03277568306011</v>
      </c>
    </row>
    <row r="34" spans="1:2" ht="12.75">
      <c r="A34" s="28">
        <v>1993</v>
      </c>
      <c r="B34" s="56">
        <v>17.236220547945212</v>
      </c>
    </row>
    <row r="35" spans="1:2" ht="12.75">
      <c r="A35" s="28">
        <v>1994</v>
      </c>
      <c r="B35" s="56">
        <v>17.718644958904118</v>
      </c>
    </row>
    <row r="36" spans="1:2" ht="12.75">
      <c r="A36" s="28">
        <v>1995</v>
      </c>
      <c r="B36" s="56">
        <v>17.724827150684945</v>
      </c>
    </row>
    <row r="37" spans="1:2" ht="12.75">
      <c r="A37" s="28">
        <v>1996</v>
      </c>
      <c r="B37" s="56">
        <v>18.309343306010923</v>
      </c>
    </row>
    <row r="38" spans="1:2" ht="12.75">
      <c r="A38" s="28">
        <v>1997</v>
      </c>
      <c r="B38" s="56">
        <v>18.62058775342466</v>
      </c>
    </row>
    <row r="39" spans="1:2" ht="12.75">
      <c r="A39" s="28">
        <v>1998</v>
      </c>
      <c r="B39" s="56">
        <v>18.91718726027398</v>
      </c>
    </row>
    <row r="40" spans="1:2" ht="12.75">
      <c r="A40" s="28">
        <v>1999</v>
      </c>
      <c r="B40" s="56">
        <v>19.51889</v>
      </c>
    </row>
    <row r="41" spans="1:2" ht="12.75">
      <c r="A41" s="28">
        <v>2000</v>
      </c>
      <c r="B41" s="56">
        <v>19.70138224043716</v>
      </c>
    </row>
    <row r="42" spans="1:2" ht="12.75">
      <c r="A42" s="28">
        <v>2001</v>
      </c>
      <c r="B42" s="56">
        <v>19.64860734246575</v>
      </c>
    </row>
    <row r="43" spans="1:2" ht="12.75">
      <c r="A43" s="28">
        <v>2002</v>
      </c>
      <c r="B43" s="56">
        <v>19.7609153150685</v>
      </c>
    </row>
    <row r="44" spans="1:2" ht="12.75">
      <c r="A44" s="28">
        <v>2003</v>
      </c>
      <c r="B44" s="56">
        <v>20.033033808219173</v>
      </c>
    </row>
    <row r="45" spans="1:2" ht="12.75">
      <c r="A45" s="28">
        <v>2004</v>
      </c>
      <c r="B45" s="56">
        <v>20.731542349726773</v>
      </c>
    </row>
    <row r="46" spans="1:2" ht="12.75">
      <c r="A46" s="28">
        <v>2005</v>
      </c>
      <c r="B46" s="56">
        <v>20.802178301369864</v>
      </c>
    </row>
    <row r="47" spans="1:2" ht="12.75">
      <c r="A47" s="98">
        <v>2006</v>
      </c>
      <c r="B47" s="56">
        <v>20.68741917808218</v>
      </c>
    </row>
    <row r="48" spans="1:2" ht="12.75">
      <c r="A48" s="98">
        <v>2007</v>
      </c>
      <c r="B48" s="56">
        <v>20.680380821917794</v>
      </c>
    </row>
    <row r="49" spans="1:2" ht="12.75">
      <c r="A49" s="64">
        <v>2008</v>
      </c>
      <c r="B49" s="106">
        <v>19.418696721311473</v>
      </c>
    </row>
    <row r="51" ht="12.75">
      <c r="A51" t="s">
        <v>102</v>
      </c>
    </row>
    <row r="53" ht="12.75">
      <c r="A53" t="s">
        <v>84</v>
      </c>
    </row>
    <row r="55" spans="1:9" ht="54" customHeight="1">
      <c r="A55" s="111" t="s">
        <v>53</v>
      </c>
      <c r="B55" s="111"/>
      <c r="C55" s="111"/>
      <c r="D55" s="111"/>
      <c r="E55" s="111"/>
      <c r="F55" s="111"/>
      <c r="G55" s="34"/>
      <c r="H55" s="34"/>
      <c r="I55" s="34"/>
    </row>
    <row r="56" spans="1:9" ht="12.75">
      <c r="A56" s="34"/>
      <c r="B56" s="34"/>
      <c r="C56" s="34"/>
      <c r="D56" s="34"/>
      <c r="E56" s="34"/>
      <c r="F56" s="34"/>
      <c r="G56" s="34"/>
      <c r="H56" s="34"/>
      <c r="I56" s="34"/>
    </row>
    <row r="57" spans="1:9" ht="12.75">
      <c r="A57" s="34"/>
      <c r="B57" s="34"/>
      <c r="C57" s="34"/>
      <c r="D57" s="34"/>
      <c r="E57" s="34"/>
      <c r="F57" s="34"/>
      <c r="G57" s="34"/>
      <c r="H57" s="34"/>
      <c r="I57" s="34"/>
    </row>
    <row r="58" spans="1:9" ht="12.75">
      <c r="A58" s="34"/>
      <c r="B58" s="34"/>
      <c r="C58" s="34"/>
      <c r="D58" s="34"/>
      <c r="E58" s="34"/>
      <c r="F58" s="34"/>
      <c r="G58" s="34"/>
      <c r="H58" s="34"/>
      <c r="I58" s="34"/>
    </row>
  </sheetData>
  <mergeCells count="1">
    <mergeCell ref="A55:F55"/>
  </mergeCells>
  <printOptions/>
  <pageMargins left="0.75" right="0.75" top="1" bottom="1" header="0.5" footer="0.5"/>
  <pageSetup horizontalDpi="600" verticalDpi="600" orientation="portrait" scale="96" r:id="rId1"/>
  <rowBreaks count="1" manualBreakCount="1">
    <brk id="53" max="255" man="1"/>
  </rowBreaks>
</worksheet>
</file>

<file path=xl/worksheets/sheet2.xml><?xml version="1.0" encoding="utf-8"?>
<worksheet xmlns="http://schemas.openxmlformats.org/spreadsheetml/2006/main" xmlns:r="http://schemas.openxmlformats.org/officeDocument/2006/relationships">
  <dimension ref="A1:I78"/>
  <sheetViews>
    <sheetView workbookViewId="0" topLeftCell="A1">
      <selection activeCell="A1" sqref="A1"/>
    </sheetView>
  </sheetViews>
  <sheetFormatPr defaultColWidth="9.140625" defaultRowHeight="12.75"/>
  <cols>
    <col min="1" max="1" width="35.00390625" style="0" customWidth="1"/>
    <col min="3" max="3" width="9.57421875" style="0" customWidth="1"/>
    <col min="4" max="4" width="5.00390625" style="0" customWidth="1"/>
    <col min="5" max="6" width="14.421875" style="0" customWidth="1"/>
  </cols>
  <sheetData>
    <row r="1" ht="12.75">
      <c r="A1" s="1" t="s">
        <v>1</v>
      </c>
    </row>
    <row r="3" spans="1:6" ht="38.25">
      <c r="A3" s="3" t="s">
        <v>3</v>
      </c>
      <c r="B3" s="4" t="s">
        <v>4</v>
      </c>
      <c r="C3" s="4" t="s">
        <v>5</v>
      </c>
      <c r="D3" s="4"/>
      <c r="E3" s="5" t="s">
        <v>6</v>
      </c>
      <c r="F3" s="5" t="s">
        <v>7</v>
      </c>
    </row>
    <row r="4" spans="1:6" ht="12.75">
      <c r="A4" s="6"/>
      <c r="B4" s="109" t="s">
        <v>8</v>
      </c>
      <c r="C4" s="109"/>
      <c r="D4" s="7"/>
      <c r="E4" s="109" t="s">
        <v>9</v>
      </c>
      <c r="F4" s="109"/>
    </row>
    <row r="6" ht="12.75">
      <c r="A6" t="s">
        <v>10</v>
      </c>
    </row>
    <row r="7" spans="1:6" ht="12.75">
      <c r="A7" s="8" t="s">
        <v>11</v>
      </c>
      <c r="B7" s="9">
        <v>337.432</v>
      </c>
      <c r="C7" s="10">
        <v>0</v>
      </c>
      <c r="E7" s="9">
        <v>7179.7864032</v>
      </c>
      <c r="F7">
        <v>0</v>
      </c>
    </row>
    <row r="8" spans="1:6" ht="12.75">
      <c r="A8" s="8" t="s">
        <v>12</v>
      </c>
      <c r="B8" s="9">
        <v>62.484</v>
      </c>
      <c r="C8" s="10">
        <v>0</v>
      </c>
      <c r="E8" s="11">
        <v>163.27271159999998</v>
      </c>
      <c r="F8">
        <v>0</v>
      </c>
    </row>
    <row r="9" spans="1:6" ht="12.75">
      <c r="A9" s="8" t="s">
        <v>13</v>
      </c>
      <c r="B9" s="9">
        <v>459.169</v>
      </c>
      <c r="C9" s="12">
        <v>140</v>
      </c>
      <c r="E9" s="9">
        <v>3198.6757872</v>
      </c>
      <c r="F9" s="9">
        <v>900</v>
      </c>
    </row>
    <row r="10" spans="1:6" ht="12.75">
      <c r="A10" s="8" t="s">
        <v>14</v>
      </c>
      <c r="B10" s="13">
        <v>105.764</v>
      </c>
      <c r="C10" s="14">
        <v>106</v>
      </c>
      <c r="E10" s="13">
        <v>2900</v>
      </c>
      <c r="F10" s="13">
        <v>2900</v>
      </c>
    </row>
    <row r="11" spans="1:3" ht="12.75">
      <c r="A11" s="8"/>
      <c r="C11" s="15"/>
    </row>
    <row r="12" spans="1:6" ht="12.75">
      <c r="A12" s="8" t="s">
        <v>15</v>
      </c>
      <c r="B12" s="9">
        <f>SUM(B7:B10)</f>
        <v>964.849</v>
      </c>
      <c r="C12" s="10">
        <f>SUM(C7:C10)</f>
        <v>246</v>
      </c>
      <c r="E12" s="9">
        <f>SUM(E7:E10)</f>
        <v>13441.734902</v>
      </c>
      <c r="F12" s="9">
        <f>SUM(F7:F10)</f>
        <v>3800</v>
      </c>
    </row>
    <row r="15" ht="12.75">
      <c r="A15" t="s">
        <v>16</v>
      </c>
    </row>
    <row r="16" spans="1:6" ht="12.75">
      <c r="A16" s="8" t="s">
        <v>17</v>
      </c>
      <c r="B16" s="11">
        <v>25.369</v>
      </c>
      <c r="C16" s="11">
        <v>709.8891246527861</v>
      </c>
      <c r="E16" s="9">
        <v>288.01324224</v>
      </c>
      <c r="F16" s="9">
        <v>8060</v>
      </c>
    </row>
    <row r="17" spans="1:6" ht="12.75">
      <c r="A17" s="8" t="s">
        <v>18</v>
      </c>
      <c r="B17" s="11">
        <f>(1173*0.8)/1000</f>
        <v>0.9384000000000001</v>
      </c>
      <c r="C17" s="11">
        <v>190</v>
      </c>
      <c r="E17" s="11">
        <f>1173*0.8*365*24*0.225*0.0036/1000*0.82</f>
        <v>5.4599790528000005</v>
      </c>
      <c r="F17" s="9">
        <v>1260</v>
      </c>
    </row>
    <row r="18" spans="1:6" ht="12.75">
      <c r="A18" s="8" t="s">
        <v>19</v>
      </c>
      <c r="B18" s="11">
        <f>(1173*0.2)/1000</f>
        <v>0.23460000000000003</v>
      </c>
      <c r="C18" s="11">
        <v>30</v>
      </c>
      <c r="E18" s="11">
        <f>1173*0.2*365*24*0.225*0.0036/1000*0.82</f>
        <v>1.3649947632000001</v>
      </c>
      <c r="F18" s="9">
        <v>220</v>
      </c>
    </row>
    <row r="19" spans="1:6" ht="12.75">
      <c r="A19" s="8" t="s">
        <v>20</v>
      </c>
      <c r="B19" s="11">
        <v>0.419</v>
      </c>
      <c r="C19" s="11">
        <v>120</v>
      </c>
      <c r="E19" s="11">
        <f>419*365*24*0.244*0.0000036*0.82</f>
        <v>2.6437738867199996</v>
      </c>
      <c r="F19" s="9">
        <v>910</v>
      </c>
    </row>
    <row r="20" spans="1:6" ht="12.75">
      <c r="A20" s="8" t="s">
        <v>21</v>
      </c>
      <c r="B20" s="11">
        <v>3</v>
      </c>
      <c r="C20" s="11">
        <v>69.89425536744304</v>
      </c>
      <c r="E20" s="11">
        <v>85.1472</v>
      </c>
      <c r="F20" s="9">
        <v>1980</v>
      </c>
    </row>
    <row r="21" spans="1:6" ht="12.75">
      <c r="A21" s="8" t="s">
        <v>22</v>
      </c>
      <c r="B21" s="11">
        <v>10.838</v>
      </c>
      <c r="C21" s="11">
        <v>40</v>
      </c>
      <c r="E21" s="11">
        <f>B21*365*24*0.72*3.6/1000</f>
        <v>246.08676096000002</v>
      </c>
      <c r="F21" s="9">
        <v>960</v>
      </c>
    </row>
    <row r="22" spans="1:6" ht="12.75">
      <c r="A22" s="8" t="s">
        <v>23</v>
      </c>
      <c r="B22" s="16">
        <v>77.885</v>
      </c>
      <c r="C22" s="16">
        <v>100</v>
      </c>
      <c r="E22" s="13">
        <f>B22*365*24*0.442*0.0000036*1000</f>
        <v>1085.63216112</v>
      </c>
      <c r="F22" s="13">
        <v>1319.89824</v>
      </c>
    </row>
    <row r="23" ht="12.75">
      <c r="A23" s="8"/>
    </row>
    <row r="24" spans="1:6" ht="12.75">
      <c r="A24" s="17" t="s">
        <v>15</v>
      </c>
      <c r="B24" s="18">
        <f>SUM(B16:B22)</f>
        <v>118.684</v>
      </c>
      <c r="C24" s="19">
        <f>SUM(C16:C22)</f>
        <v>1259.783380020229</v>
      </c>
      <c r="D24" s="20"/>
      <c r="E24" s="19">
        <f>SUM(E16:E22)</f>
        <v>1714.3481120227202</v>
      </c>
      <c r="F24" s="19">
        <f>SUM(F16:F22)</f>
        <v>14709.89824</v>
      </c>
    </row>
    <row r="26" ht="12.75">
      <c r="A26" s="21" t="s">
        <v>24</v>
      </c>
    </row>
    <row r="27" ht="12.75">
      <c r="A27" s="22"/>
    </row>
    <row r="28" spans="1:9" ht="12.75" customHeight="1">
      <c r="A28" s="108" t="s">
        <v>31</v>
      </c>
      <c r="B28" s="108"/>
      <c r="C28" s="108"/>
      <c r="D28" s="108"/>
      <c r="E28" s="108"/>
      <c r="F28" s="108"/>
      <c r="G28" s="23"/>
      <c r="H28" s="23"/>
      <c r="I28" s="23"/>
    </row>
    <row r="29" spans="1:9" ht="12.75">
      <c r="A29" s="108"/>
      <c r="B29" s="108"/>
      <c r="C29" s="108"/>
      <c r="D29" s="108"/>
      <c r="E29" s="108"/>
      <c r="F29" s="108"/>
      <c r="G29" s="23"/>
      <c r="H29" s="23"/>
      <c r="I29" s="23"/>
    </row>
    <row r="30" spans="1:9" ht="12.75" customHeight="1">
      <c r="A30" s="108"/>
      <c r="B30" s="108"/>
      <c r="C30" s="108"/>
      <c r="D30" s="108"/>
      <c r="E30" s="108"/>
      <c r="F30" s="108"/>
      <c r="G30" s="23"/>
      <c r="H30" s="23"/>
      <c r="I30" s="23"/>
    </row>
    <row r="31" spans="1:9" ht="12.75">
      <c r="A31" s="108"/>
      <c r="B31" s="108"/>
      <c r="C31" s="108"/>
      <c r="D31" s="108"/>
      <c r="E31" s="108"/>
      <c r="F31" s="108"/>
      <c r="G31" s="23"/>
      <c r="H31" s="23"/>
      <c r="I31" s="23"/>
    </row>
    <row r="32" spans="1:9" ht="12.75" customHeight="1">
      <c r="A32" s="108"/>
      <c r="B32" s="108"/>
      <c r="C32" s="108"/>
      <c r="D32" s="108"/>
      <c r="E32" s="108"/>
      <c r="F32" s="108"/>
      <c r="G32" s="23"/>
      <c r="H32" s="23"/>
      <c r="I32" s="23"/>
    </row>
    <row r="33" spans="1:9" ht="14.25" customHeight="1">
      <c r="A33" s="108"/>
      <c r="B33" s="108"/>
      <c r="C33" s="108"/>
      <c r="D33" s="108"/>
      <c r="E33" s="108"/>
      <c r="F33" s="108"/>
      <c r="G33" s="23"/>
      <c r="H33" s="23"/>
      <c r="I33" s="23"/>
    </row>
    <row r="34" spans="1:9" ht="14.25" customHeight="1">
      <c r="A34" s="108" t="s">
        <v>32</v>
      </c>
      <c r="B34" s="107"/>
      <c r="C34" s="107"/>
      <c r="D34" s="107"/>
      <c r="E34" s="107"/>
      <c r="F34" s="107"/>
      <c r="G34" s="24"/>
      <c r="H34" s="24"/>
      <c r="I34" s="24"/>
    </row>
    <row r="35" spans="1:9" ht="12.75">
      <c r="A35" s="107"/>
      <c r="B35" s="107"/>
      <c r="C35" s="107"/>
      <c r="D35" s="107"/>
      <c r="E35" s="107"/>
      <c r="F35" s="107"/>
      <c r="G35" s="24"/>
      <c r="H35" s="24"/>
      <c r="I35" s="24"/>
    </row>
    <row r="36" spans="1:9" ht="12.75">
      <c r="A36" s="107"/>
      <c r="B36" s="107"/>
      <c r="C36" s="107"/>
      <c r="D36" s="107"/>
      <c r="E36" s="107"/>
      <c r="F36" s="107"/>
      <c r="G36" s="24"/>
      <c r="H36" s="24"/>
      <c r="I36" s="24"/>
    </row>
    <row r="37" spans="1:9" ht="12.75">
      <c r="A37" s="107"/>
      <c r="B37" s="107"/>
      <c r="C37" s="107"/>
      <c r="D37" s="107"/>
      <c r="E37" s="107"/>
      <c r="F37" s="107"/>
      <c r="G37" s="24"/>
      <c r="H37" s="24"/>
      <c r="I37" s="24"/>
    </row>
    <row r="38" spans="1:9" ht="12.75">
      <c r="A38" s="107"/>
      <c r="B38" s="107"/>
      <c r="C38" s="107"/>
      <c r="D38" s="107"/>
      <c r="E38" s="107"/>
      <c r="F38" s="107"/>
      <c r="G38" s="24"/>
      <c r="H38" s="24"/>
      <c r="I38" s="24"/>
    </row>
    <row r="39" spans="1:9" ht="12.75">
      <c r="A39" s="107"/>
      <c r="B39" s="107"/>
      <c r="C39" s="107"/>
      <c r="D39" s="107"/>
      <c r="E39" s="107"/>
      <c r="F39" s="107"/>
      <c r="G39" s="24"/>
      <c r="H39" s="24"/>
      <c r="I39" s="24"/>
    </row>
    <row r="40" spans="1:9" ht="12.75">
      <c r="A40" s="107"/>
      <c r="B40" s="107"/>
      <c r="C40" s="107"/>
      <c r="D40" s="107"/>
      <c r="E40" s="107"/>
      <c r="F40" s="107"/>
      <c r="G40" s="24"/>
      <c r="H40" s="24"/>
      <c r="I40" s="24"/>
    </row>
    <row r="41" spans="1:9" ht="15" customHeight="1">
      <c r="A41" s="107" t="s">
        <v>33</v>
      </c>
      <c r="B41" s="107"/>
      <c r="C41" s="107"/>
      <c r="D41" s="107"/>
      <c r="E41" s="107"/>
      <c r="F41" s="107"/>
      <c r="G41" s="24"/>
      <c r="H41" s="24"/>
      <c r="I41" s="24"/>
    </row>
    <row r="42" spans="1:9" ht="12.75">
      <c r="A42" s="107"/>
      <c r="B42" s="107"/>
      <c r="C42" s="107"/>
      <c r="D42" s="107"/>
      <c r="E42" s="107"/>
      <c r="F42" s="107"/>
      <c r="G42" s="24"/>
      <c r="H42" s="24"/>
      <c r="I42" s="24"/>
    </row>
    <row r="43" spans="1:9" ht="12.75">
      <c r="A43" s="107"/>
      <c r="B43" s="107"/>
      <c r="C43" s="107"/>
      <c r="D43" s="107"/>
      <c r="E43" s="107"/>
      <c r="F43" s="107"/>
      <c r="G43" s="24"/>
      <c r="H43" s="24"/>
      <c r="I43" s="24"/>
    </row>
    <row r="44" spans="1:9" ht="12.75">
      <c r="A44" s="107"/>
      <c r="B44" s="107"/>
      <c r="C44" s="107"/>
      <c r="D44" s="107"/>
      <c r="E44" s="107"/>
      <c r="F44" s="107"/>
      <c r="G44" s="24"/>
      <c r="H44" s="24"/>
      <c r="I44" s="24"/>
    </row>
    <row r="45" spans="1:9" ht="12.75">
      <c r="A45" s="107"/>
      <c r="B45" s="107"/>
      <c r="C45" s="107"/>
      <c r="D45" s="107"/>
      <c r="E45" s="107"/>
      <c r="F45" s="107"/>
      <c r="G45" s="24"/>
      <c r="H45" s="24"/>
      <c r="I45" s="24"/>
    </row>
    <row r="46" spans="1:9" ht="12.75">
      <c r="A46" s="107"/>
      <c r="B46" s="107"/>
      <c r="C46" s="107"/>
      <c r="D46" s="107"/>
      <c r="E46" s="107"/>
      <c r="F46" s="107"/>
      <c r="G46" s="24"/>
      <c r="H46" s="24"/>
      <c r="I46" s="24"/>
    </row>
    <row r="47" spans="1:9" ht="12.75">
      <c r="A47" s="107"/>
      <c r="B47" s="107"/>
      <c r="C47" s="107"/>
      <c r="D47" s="107"/>
      <c r="E47" s="107"/>
      <c r="F47" s="107"/>
      <c r="G47" s="24"/>
      <c r="H47" s="24"/>
      <c r="I47" s="24"/>
    </row>
    <row r="48" spans="1:9" ht="13.5" customHeight="1">
      <c r="A48" s="108" t="s">
        <v>34</v>
      </c>
      <c r="B48" s="108"/>
      <c r="C48" s="108"/>
      <c r="D48" s="108"/>
      <c r="E48" s="108"/>
      <c r="F48" s="108"/>
      <c r="G48" s="23"/>
      <c r="H48" s="23"/>
      <c r="I48" s="23"/>
    </row>
    <row r="49" spans="1:9" ht="12.75">
      <c r="A49" s="108"/>
      <c r="B49" s="108"/>
      <c r="C49" s="108"/>
      <c r="D49" s="108"/>
      <c r="E49" s="108"/>
      <c r="F49" s="108"/>
      <c r="G49" s="23"/>
      <c r="H49" s="23"/>
      <c r="I49" s="23"/>
    </row>
    <row r="50" spans="1:9" ht="12.75">
      <c r="A50" s="108"/>
      <c r="B50" s="108"/>
      <c r="C50" s="108"/>
      <c r="D50" s="108"/>
      <c r="E50" s="108"/>
      <c r="F50" s="108"/>
      <c r="G50" s="23"/>
      <c r="H50" s="23"/>
      <c r="I50" s="23"/>
    </row>
    <row r="51" spans="1:9" ht="12.75">
      <c r="A51" s="108"/>
      <c r="B51" s="108"/>
      <c r="C51" s="108"/>
      <c r="D51" s="108"/>
      <c r="E51" s="108"/>
      <c r="F51" s="108"/>
      <c r="G51" s="23"/>
      <c r="H51" s="23"/>
      <c r="I51" s="23"/>
    </row>
    <row r="52" spans="1:9" ht="12.75">
      <c r="A52" s="108"/>
      <c r="B52" s="108"/>
      <c r="C52" s="108"/>
      <c r="D52" s="108"/>
      <c r="E52" s="108"/>
      <c r="F52" s="108"/>
      <c r="G52" s="23"/>
      <c r="H52" s="23"/>
      <c r="I52" s="23"/>
    </row>
    <row r="53" spans="1:9" ht="12.75">
      <c r="A53" s="108"/>
      <c r="B53" s="108"/>
      <c r="C53" s="108"/>
      <c r="D53" s="108"/>
      <c r="E53" s="108"/>
      <c r="F53" s="108"/>
      <c r="G53" s="23"/>
      <c r="H53" s="23"/>
      <c r="I53" s="23"/>
    </row>
    <row r="54" spans="1:9" ht="12.75">
      <c r="A54" s="108"/>
      <c r="B54" s="108"/>
      <c r="C54" s="108"/>
      <c r="D54" s="108"/>
      <c r="E54" s="108"/>
      <c r="F54" s="108"/>
      <c r="G54" s="23"/>
      <c r="H54" s="23"/>
      <c r="I54" s="23"/>
    </row>
    <row r="55" spans="1:9" ht="12.75" customHeight="1">
      <c r="A55" s="108" t="s">
        <v>35</v>
      </c>
      <c r="B55" s="108"/>
      <c r="C55" s="108"/>
      <c r="D55" s="108"/>
      <c r="E55" s="108"/>
      <c r="F55" s="108"/>
      <c r="G55" s="25"/>
      <c r="H55" s="25"/>
      <c r="I55" s="25"/>
    </row>
    <row r="56" spans="1:9" ht="12.75">
      <c r="A56" s="108"/>
      <c r="B56" s="108"/>
      <c r="C56" s="108"/>
      <c r="D56" s="108"/>
      <c r="E56" s="108"/>
      <c r="F56" s="108"/>
      <c r="G56" s="25"/>
      <c r="H56" s="25"/>
      <c r="I56" s="25"/>
    </row>
    <row r="57" spans="1:9" ht="12.75">
      <c r="A57" s="108"/>
      <c r="B57" s="108"/>
      <c r="C57" s="108"/>
      <c r="D57" s="108"/>
      <c r="E57" s="108"/>
      <c r="F57" s="108"/>
      <c r="G57" s="25"/>
      <c r="H57" s="25"/>
      <c r="I57" s="25"/>
    </row>
    <row r="58" spans="1:9" ht="12.75">
      <c r="A58" s="108"/>
      <c r="B58" s="108"/>
      <c r="C58" s="108"/>
      <c r="D58" s="108"/>
      <c r="E58" s="108"/>
      <c r="F58" s="108"/>
      <c r="G58" s="25"/>
      <c r="H58" s="25"/>
      <c r="I58" s="25"/>
    </row>
    <row r="59" spans="1:9" ht="12.75">
      <c r="A59" s="108"/>
      <c r="B59" s="108"/>
      <c r="C59" s="108"/>
      <c r="D59" s="108"/>
      <c r="E59" s="108"/>
      <c r="F59" s="108"/>
      <c r="G59" s="25"/>
      <c r="H59" s="25"/>
      <c r="I59" s="25"/>
    </row>
    <row r="60" spans="1:9" ht="12.75">
      <c r="A60" s="108"/>
      <c r="B60" s="108"/>
      <c r="C60" s="108"/>
      <c r="D60" s="108"/>
      <c r="E60" s="108"/>
      <c r="F60" s="108"/>
      <c r="G60" s="25"/>
      <c r="H60" s="25"/>
      <c r="I60" s="25"/>
    </row>
    <row r="61" spans="1:9" ht="12.75">
      <c r="A61" s="108"/>
      <c r="B61" s="108"/>
      <c r="C61" s="108"/>
      <c r="D61" s="108"/>
      <c r="E61" s="108"/>
      <c r="F61" s="108"/>
      <c r="G61" s="25"/>
      <c r="H61" s="25"/>
      <c r="I61" s="25"/>
    </row>
    <row r="62" spans="1:9" ht="12.75" customHeight="1">
      <c r="A62" s="108" t="s">
        <v>36</v>
      </c>
      <c r="B62" s="108"/>
      <c r="C62" s="108"/>
      <c r="D62" s="108"/>
      <c r="E62" s="108"/>
      <c r="F62" s="108"/>
      <c r="G62" s="23"/>
      <c r="H62" s="23"/>
      <c r="I62" s="23"/>
    </row>
    <row r="63" spans="1:9" ht="12.75">
      <c r="A63" s="108"/>
      <c r="B63" s="108"/>
      <c r="C63" s="108"/>
      <c r="D63" s="108"/>
      <c r="E63" s="108"/>
      <c r="F63" s="108"/>
      <c r="G63" s="23"/>
      <c r="H63" s="23"/>
      <c r="I63" s="23"/>
    </row>
    <row r="64" spans="1:9" ht="12.75">
      <c r="A64" s="108"/>
      <c r="B64" s="108"/>
      <c r="C64" s="108"/>
      <c r="D64" s="108"/>
      <c r="E64" s="108"/>
      <c r="F64" s="108"/>
      <c r="G64" s="23"/>
      <c r="H64" s="23"/>
      <c r="I64" s="23"/>
    </row>
    <row r="65" spans="1:9" ht="12.75">
      <c r="A65" s="108"/>
      <c r="B65" s="108"/>
      <c r="C65" s="108"/>
      <c r="D65" s="108"/>
      <c r="E65" s="108"/>
      <c r="F65" s="108"/>
      <c r="G65" s="23"/>
      <c r="H65" s="23"/>
      <c r="I65" s="23"/>
    </row>
    <row r="66" spans="1:9" ht="12.75">
      <c r="A66" s="108"/>
      <c r="B66" s="108"/>
      <c r="C66" s="108"/>
      <c r="D66" s="108"/>
      <c r="E66" s="108"/>
      <c r="F66" s="108"/>
      <c r="G66" s="23"/>
      <c r="H66" s="23"/>
      <c r="I66" s="23"/>
    </row>
    <row r="67" spans="1:9" ht="12.75">
      <c r="A67" s="108"/>
      <c r="B67" s="108"/>
      <c r="C67" s="108"/>
      <c r="D67" s="108"/>
      <c r="E67" s="108"/>
      <c r="F67" s="108"/>
      <c r="G67" s="23"/>
      <c r="H67" s="23"/>
      <c r="I67" s="23"/>
    </row>
    <row r="68" spans="1:9" ht="12.75">
      <c r="A68" s="108"/>
      <c r="B68" s="108"/>
      <c r="C68" s="108"/>
      <c r="D68" s="108"/>
      <c r="E68" s="108"/>
      <c r="F68" s="108"/>
      <c r="G68" s="23"/>
      <c r="H68" s="23"/>
      <c r="I68" s="23"/>
    </row>
    <row r="69" spans="1:9" ht="12.75" customHeight="1">
      <c r="A69" s="107" t="s">
        <v>37</v>
      </c>
      <c r="B69" s="107"/>
      <c r="C69" s="107"/>
      <c r="D69" s="107"/>
      <c r="E69" s="107"/>
      <c r="F69" s="107"/>
      <c r="G69" s="24"/>
      <c r="H69" s="24"/>
      <c r="I69" s="24"/>
    </row>
    <row r="70" spans="1:9" ht="12.75">
      <c r="A70" s="107"/>
      <c r="B70" s="107"/>
      <c r="C70" s="107"/>
      <c r="D70" s="107"/>
      <c r="E70" s="107"/>
      <c r="F70" s="107"/>
      <c r="G70" s="24"/>
      <c r="H70" s="24"/>
      <c r="I70" s="24"/>
    </row>
    <row r="71" spans="1:9" ht="12.75">
      <c r="A71" s="107"/>
      <c r="B71" s="107"/>
      <c r="C71" s="107"/>
      <c r="D71" s="107"/>
      <c r="E71" s="107"/>
      <c r="F71" s="107"/>
      <c r="G71" s="24"/>
      <c r="H71" s="24"/>
      <c r="I71" s="24"/>
    </row>
    <row r="72" spans="1:9" ht="12.75">
      <c r="A72" s="107"/>
      <c r="B72" s="107"/>
      <c r="C72" s="107"/>
      <c r="D72" s="107"/>
      <c r="E72" s="107"/>
      <c r="F72" s="107"/>
      <c r="G72" s="24"/>
      <c r="H72" s="24"/>
      <c r="I72" s="24"/>
    </row>
    <row r="73" spans="1:9" ht="12.75">
      <c r="A73" s="107"/>
      <c r="B73" s="107"/>
      <c r="C73" s="107"/>
      <c r="D73" s="107"/>
      <c r="E73" s="107"/>
      <c r="F73" s="107"/>
      <c r="G73" s="24"/>
      <c r="H73" s="24"/>
      <c r="I73" s="24"/>
    </row>
    <row r="74" spans="1:9" ht="12.75">
      <c r="A74" s="107"/>
      <c r="B74" s="107"/>
      <c r="C74" s="107"/>
      <c r="D74" s="107"/>
      <c r="E74" s="107"/>
      <c r="F74" s="107"/>
      <c r="G74" s="24"/>
      <c r="H74" s="24"/>
      <c r="I74" s="24"/>
    </row>
    <row r="76" spans="1:6" ht="12.75" customHeight="1">
      <c r="A76" s="110" t="s">
        <v>25</v>
      </c>
      <c r="B76" s="110"/>
      <c r="C76" s="110"/>
      <c r="D76" s="110"/>
      <c r="E76" s="110"/>
      <c r="F76" s="110"/>
    </row>
    <row r="77" spans="1:6" ht="12.75">
      <c r="A77" s="110"/>
      <c r="B77" s="110"/>
      <c r="C77" s="110"/>
      <c r="D77" s="110"/>
      <c r="E77" s="110"/>
      <c r="F77" s="110"/>
    </row>
    <row r="78" spans="1:6" ht="12.75">
      <c r="A78" s="110"/>
      <c r="B78" s="110"/>
      <c r="C78" s="110"/>
      <c r="D78" s="110"/>
      <c r="E78" s="110"/>
      <c r="F78" s="110"/>
    </row>
  </sheetData>
  <mergeCells count="10">
    <mergeCell ref="A76:F78"/>
    <mergeCell ref="A55:F61"/>
    <mergeCell ref="A62:F68"/>
    <mergeCell ref="A69:F74"/>
    <mergeCell ref="A41:F47"/>
    <mergeCell ref="A48:F54"/>
    <mergeCell ref="B4:C4"/>
    <mergeCell ref="E4:F4"/>
    <mergeCell ref="A28:F33"/>
    <mergeCell ref="A34:F40"/>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E26"/>
  <sheetViews>
    <sheetView workbookViewId="0" topLeftCell="A1">
      <selection activeCell="A1" sqref="A1"/>
    </sheetView>
  </sheetViews>
  <sheetFormatPr defaultColWidth="9.140625" defaultRowHeight="12.75"/>
  <cols>
    <col min="1" max="1" width="21.8515625" style="0" customWidth="1"/>
    <col min="2" max="2" width="14.00390625" style="26" customWidth="1"/>
  </cols>
  <sheetData>
    <row r="1" ht="12.75">
      <c r="A1" s="1" t="s">
        <v>2</v>
      </c>
    </row>
    <row r="3" spans="1:2" ht="12.75">
      <c r="A3" s="20" t="s">
        <v>3</v>
      </c>
      <c r="B3" s="27" t="s">
        <v>26</v>
      </c>
    </row>
    <row r="4" ht="12.75">
      <c r="B4" s="26" t="s">
        <v>27</v>
      </c>
    </row>
    <row r="6" ht="12.75">
      <c r="A6" s="28" t="s">
        <v>10</v>
      </c>
    </row>
    <row r="7" spans="1:2" ht="12.75">
      <c r="A7" s="8" t="s">
        <v>11</v>
      </c>
      <c r="B7" s="26">
        <v>72.2</v>
      </c>
    </row>
    <row r="8" spans="1:2" ht="12.75">
      <c r="A8" s="8" t="s">
        <v>12</v>
      </c>
      <c r="B8" s="26">
        <v>18.9</v>
      </c>
    </row>
    <row r="9" spans="1:2" ht="12.75">
      <c r="A9" s="8" t="s">
        <v>13</v>
      </c>
      <c r="B9" s="26">
        <v>37.3</v>
      </c>
    </row>
    <row r="10" spans="1:2" ht="12.75">
      <c r="A10" s="29" t="s">
        <v>14</v>
      </c>
      <c r="B10" s="30">
        <v>89.8</v>
      </c>
    </row>
    <row r="11" spans="1:2" ht="12.75">
      <c r="A11" s="29"/>
      <c r="B11" s="30"/>
    </row>
    <row r="12" ht="12.75">
      <c r="A12" t="s">
        <v>16</v>
      </c>
    </row>
    <row r="13" spans="1:2" ht="12.75">
      <c r="A13" s="8" t="s">
        <v>17</v>
      </c>
      <c r="B13" s="31">
        <v>36</v>
      </c>
    </row>
    <row r="14" spans="1:2" ht="12.75">
      <c r="A14" s="8" t="s">
        <v>28</v>
      </c>
      <c r="B14" s="31">
        <v>22.5</v>
      </c>
    </row>
    <row r="15" spans="1:2" ht="12.75">
      <c r="A15" s="8" t="s">
        <v>29</v>
      </c>
      <c r="B15" s="31">
        <v>24.4</v>
      </c>
    </row>
    <row r="16" spans="1:2" ht="12.75">
      <c r="A16" s="8" t="s">
        <v>21</v>
      </c>
      <c r="B16" s="31">
        <v>90</v>
      </c>
    </row>
    <row r="17" spans="1:2" ht="12.75">
      <c r="A17" s="8" t="s">
        <v>22</v>
      </c>
      <c r="B17" s="31">
        <v>80</v>
      </c>
    </row>
    <row r="18" spans="1:2" ht="12.75">
      <c r="A18" s="17" t="s">
        <v>23</v>
      </c>
      <c r="B18" s="32">
        <v>44.2</v>
      </c>
    </row>
    <row r="19" spans="1:2" ht="12.75">
      <c r="A19" s="29"/>
      <c r="B19" s="33"/>
    </row>
    <row r="20" spans="1:5" ht="54" customHeight="1">
      <c r="A20" s="113" t="s">
        <v>30</v>
      </c>
      <c r="B20" s="113"/>
      <c r="C20" s="113"/>
      <c r="D20" s="113"/>
      <c r="E20" s="113"/>
    </row>
    <row r="22" spans="1:5" ht="78.75" customHeight="1">
      <c r="A22" s="111" t="s">
        <v>38</v>
      </c>
      <c r="B22" s="112"/>
      <c r="C22" s="112"/>
      <c r="D22" s="112"/>
      <c r="E22" s="112"/>
    </row>
    <row r="24" spans="1:5" ht="12.75" customHeight="1">
      <c r="A24" s="110" t="s">
        <v>25</v>
      </c>
      <c r="B24" s="110"/>
      <c r="C24" s="110"/>
      <c r="D24" s="110"/>
      <c r="E24" s="110"/>
    </row>
    <row r="25" spans="1:5" ht="12.75">
      <c r="A25" s="110"/>
      <c r="B25" s="110"/>
      <c r="C25" s="110"/>
      <c r="D25" s="110"/>
      <c r="E25" s="110"/>
    </row>
    <row r="26" spans="1:5" ht="27.75" customHeight="1">
      <c r="A26" s="110"/>
      <c r="B26" s="110"/>
      <c r="C26" s="110"/>
      <c r="D26" s="110"/>
      <c r="E26" s="110"/>
    </row>
  </sheetData>
  <mergeCells count="3">
    <mergeCell ref="A22:E22"/>
    <mergeCell ref="A20:E20"/>
    <mergeCell ref="A24:E26"/>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L63"/>
  <sheetViews>
    <sheetView workbookViewId="0" topLeftCell="A1">
      <selection activeCell="A1" sqref="A1"/>
    </sheetView>
  </sheetViews>
  <sheetFormatPr defaultColWidth="9.140625" defaultRowHeight="12.75"/>
  <cols>
    <col min="2" max="2" width="14.8515625" style="9" customWidth="1"/>
    <col min="3" max="3" width="11.421875" style="9" customWidth="1"/>
    <col min="4" max="4" width="9.140625" style="9" customWidth="1"/>
  </cols>
  <sheetData>
    <row r="1" spans="1:4" ht="12.75">
      <c r="A1" s="37" t="s">
        <v>39</v>
      </c>
      <c r="B1" s="38"/>
      <c r="C1" s="39"/>
      <c r="D1" s="39"/>
    </row>
    <row r="2" spans="1:4" ht="12.75">
      <c r="A2" s="40"/>
      <c r="B2" s="41"/>
      <c r="C2" s="42"/>
      <c r="D2" s="42"/>
    </row>
    <row r="3" spans="1:4" ht="38.25">
      <c r="A3" s="43" t="s">
        <v>42</v>
      </c>
      <c r="B3" s="44" t="s">
        <v>43</v>
      </c>
      <c r="C3" s="44" t="s">
        <v>44</v>
      </c>
      <c r="D3" s="45"/>
    </row>
    <row r="4" spans="2:4" ht="12.75">
      <c r="B4" s="115" t="s">
        <v>45</v>
      </c>
      <c r="C4" s="115"/>
      <c r="D4" s="46"/>
    </row>
    <row r="5" spans="2:4" ht="12.75">
      <c r="B5" s="47"/>
      <c r="C5" s="47"/>
      <c r="D5" s="41"/>
    </row>
    <row r="6" spans="1:6" ht="12.75">
      <c r="A6" s="48">
        <v>1980</v>
      </c>
      <c r="B6" s="49">
        <v>8</v>
      </c>
      <c r="C6" s="50"/>
      <c r="E6" s="22"/>
      <c r="F6" s="22"/>
    </row>
    <row r="7" spans="1:6" ht="12.75">
      <c r="A7" s="48">
        <v>1981</v>
      </c>
      <c r="B7" s="49">
        <v>18</v>
      </c>
      <c r="C7" s="50">
        <f>B7-B6</f>
        <v>10</v>
      </c>
      <c r="E7" s="49"/>
      <c r="F7" s="22"/>
    </row>
    <row r="8" spans="1:6" ht="12.75">
      <c r="A8" s="48">
        <v>1982</v>
      </c>
      <c r="B8" s="49">
        <v>84</v>
      </c>
      <c r="C8" s="50">
        <f aca="true" t="shared" si="0" ref="C8:C34">B8-B7</f>
        <v>66</v>
      </c>
      <c r="E8" s="49"/>
      <c r="F8" s="22"/>
    </row>
    <row r="9" spans="1:6" ht="12.75">
      <c r="A9" s="48">
        <v>1983</v>
      </c>
      <c r="B9" s="49">
        <v>254</v>
      </c>
      <c r="C9" s="50">
        <f t="shared" si="0"/>
        <v>170</v>
      </c>
      <c r="E9" s="49"/>
      <c r="F9" s="22"/>
    </row>
    <row r="10" spans="1:6" ht="12.75">
      <c r="A10" s="48">
        <v>1984</v>
      </c>
      <c r="B10" s="49">
        <v>653</v>
      </c>
      <c r="C10" s="50">
        <f t="shared" si="0"/>
        <v>399</v>
      </c>
      <c r="E10" s="49"/>
      <c r="F10" s="22"/>
    </row>
    <row r="11" spans="1:6" ht="12.75">
      <c r="A11" s="48">
        <v>1985</v>
      </c>
      <c r="B11" s="49">
        <v>945</v>
      </c>
      <c r="C11" s="50">
        <f t="shared" si="0"/>
        <v>292</v>
      </c>
      <c r="E11" s="49"/>
      <c r="F11" s="22"/>
    </row>
    <row r="12" spans="1:6" ht="12.75">
      <c r="A12" s="48">
        <v>1986</v>
      </c>
      <c r="B12" s="49">
        <v>1265</v>
      </c>
      <c r="C12" s="50">
        <f t="shared" si="0"/>
        <v>320</v>
      </c>
      <c r="E12" s="49"/>
      <c r="F12" s="49"/>
    </row>
    <row r="13" spans="1:6" ht="12.75">
      <c r="A13" s="48">
        <v>1987</v>
      </c>
      <c r="B13" s="49">
        <v>1333</v>
      </c>
      <c r="C13" s="50">
        <f t="shared" si="0"/>
        <v>68</v>
      </c>
      <c r="E13" s="49"/>
      <c r="F13" s="49"/>
    </row>
    <row r="14" spans="1:6" ht="12.75">
      <c r="A14" s="48">
        <v>1988</v>
      </c>
      <c r="B14" s="49">
        <v>1231</v>
      </c>
      <c r="C14" s="50">
        <f t="shared" si="0"/>
        <v>-102</v>
      </c>
      <c r="E14" s="49"/>
      <c r="F14" s="49"/>
    </row>
    <row r="15" spans="1:6" ht="12.75">
      <c r="A15" s="48">
        <v>1989</v>
      </c>
      <c r="B15" s="49">
        <v>1332</v>
      </c>
      <c r="C15" s="50">
        <f t="shared" si="0"/>
        <v>101</v>
      </c>
      <c r="E15" s="49"/>
      <c r="F15" s="49"/>
    </row>
    <row r="16" spans="1:6" ht="12.75">
      <c r="A16" s="48">
        <v>1990</v>
      </c>
      <c r="B16" s="49">
        <v>1484</v>
      </c>
      <c r="C16" s="50">
        <f t="shared" si="0"/>
        <v>152</v>
      </c>
      <c r="E16" s="49"/>
      <c r="F16" s="49"/>
    </row>
    <row r="17" spans="1:6" ht="12.75">
      <c r="A17" s="48">
        <v>1991</v>
      </c>
      <c r="B17" s="49">
        <v>1709</v>
      </c>
      <c r="C17" s="50">
        <f t="shared" si="0"/>
        <v>225</v>
      </c>
      <c r="E17" s="49"/>
      <c r="F17" s="49"/>
    </row>
    <row r="18" spans="1:6" ht="12.75">
      <c r="A18" s="48">
        <v>1992</v>
      </c>
      <c r="B18" s="49">
        <v>1680</v>
      </c>
      <c r="C18" s="50">
        <f t="shared" si="0"/>
        <v>-29</v>
      </c>
      <c r="E18" s="49"/>
      <c r="F18" s="49"/>
    </row>
    <row r="19" spans="1:6" ht="12.75">
      <c r="A19" s="48">
        <v>1993</v>
      </c>
      <c r="B19" s="49">
        <v>1635</v>
      </c>
      <c r="C19" s="50">
        <f t="shared" si="0"/>
        <v>-45</v>
      </c>
      <c r="E19" s="49"/>
      <c r="F19" s="49"/>
    </row>
    <row r="20" spans="1:6" ht="12.75">
      <c r="A20" s="48">
        <v>1994</v>
      </c>
      <c r="B20" s="49">
        <v>1663</v>
      </c>
      <c r="C20" s="50">
        <f t="shared" si="0"/>
        <v>28</v>
      </c>
      <c r="E20" s="49"/>
      <c r="F20" s="49"/>
    </row>
    <row r="21" spans="1:6" ht="12.75">
      <c r="A21" s="48">
        <v>1995</v>
      </c>
      <c r="B21" s="49">
        <v>1612</v>
      </c>
      <c r="C21" s="50">
        <f t="shared" si="0"/>
        <v>-51</v>
      </c>
      <c r="E21" s="49"/>
      <c r="F21" s="49"/>
    </row>
    <row r="22" spans="1:6" ht="12.75">
      <c r="A22" s="48">
        <v>1996</v>
      </c>
      <c r="B22" s="49">
        <v>1614</v>
      </c>
      <c r="C22" s="50">
        <f t="shared" si="0"/>
        <v>2</v>
      </c>
      <c r="E22" s="49"/>
      <c r="F22" s="49"/>
    </row>
    <row r="23" spans="1:6" ht="12.75">
      <c r="A23" s="48">
        <v>1997</v>
      </c>
      <c r="B23" s="49">
        <v>1611</v>
      </c>
      <c r="C23" s="50">
        <f t="shared" si="0"/>
        <v>-3</v>
      </c>
      <c r="E23" s="49"/>
      <c r="F23" s="49"/>
    </row>
    <row r="24" spans="1:6" ht="12.75">
      <c r="A24" s="48">
        <v>1998</v>
      </c>
      <c r="B24" s="49">
        <v>1837</v>
      </c>
      <c r="C24" s="50">
        <f t="shared" si="0"/>
        <v>226</v>
      </c>
      <c r="E24" s="49"/>
      <c r="F24" s="49"/>
    </row>
    <row r="25" spans="1:6" ht="12.75">
      <c r="A25" s="48">
        <v>1999</v>
      </c>
      <c r="B25" s="49">
        <v>2490</v>
      </c>
      <c r="C25" s="50">
        <f t="shared" si="0"/>
        <v>653</v>
      </c>
      <c r="E25" s="49"/>
      <c r="F25" s="49"/>
    </row>
    <row r="26" spans="1:6" ht="12.75">
      <c r="A26" s="48">
        <v>2000</v>
      </c>
      <c r="B26" s="49">
        <v>2578</v>
      </c>
      <c r="C26" s="50">
        <f t="shared" si="0"/>
        <v>88</v>
      </c>
      <c r="E26" s="49"/>
      <c r="F26" s="49"/>
    </row>
    <row r="27" spans="1:6" ht="12.75">
      <c r="A27" s="48">
        <v>2001</v>
      </c>
      <c r="B27" s="49">
        <v>4275</v>
      </c>
      <c r="C27" s="50">
        <f t="shared" si="0"/>
        <v>1697</v>
      </c>
      <c r="E27" s="49"/>
      <c r="F27" s="22"/>
    </row>
    <row r="28" spans="1:6" ht="12.75">
      <c r="A28" s="48">
        <v>2002</v>
      </c>
      <c r="B28" s="49">
        <v>4685</v>
      </c>
      <c r="C28" s="50">
        <f t="shared" si="0"/>
        <v>410</v>
      </c>
      <c r="E28" s="49"/>
      <c r="F28" s="22"/>
    </row>
    <row r="29" spans="1:6" ht="12.75">
      <c r="A29" s="48">
        <v>2003</v>
      </c>
      <c r="B29" s="49">
        <v>6372</v>
      </c>
      <c r="C29" s="50">
        <f t="shared" si="0"/>
        <v>1687</v>
      </c>
      <c r="E29" s="49"/>
      <c r="F29" s="22"/>
    </row>
    <row r="30" spans="1:6" ht="12.75">
      <c r="A30" s="48">
        <v>2004</v>
      </c>
      <c r="B30" s="49">
        <v>6725</v>
      </c>
      <c r="C30" s="50">
        <f t="shared" si="0"/>
        <v>353</v>
      </c>
      <c r="E30" s="49"/>
      <c r="F30" s="22"/>
    </row>
    <row r="31" spans="1:6" ht="12.75">
      <c r="A31" s="48">
        <v>2005</v>
      </c>
      <c r="B31" s="49">
        <v>9149</v>
      </c>
      <c r="C31" s="50">
        <f t="shared" si="0"/>
        <v>2424</v>
      </c>
      <c r="E31" s="49"/>
      <c r="F31" s="22"/>
    </row>
    <row r="32" spans="1:6" ht="12.75">
      <c r="A32" s="51">
        <v>2006</v>
      </c>
      <c r="B32" s="52">
        <v>11575</v>
      </c>
      <c r="C32" s="50">
        <f t="shared" si="0"/>
        <v>2426</v>
      </c>
      <c r="E32" s="49"/>
      <c r="F32" s="22"/>
    </row>
    <row r="33" spans="1:6" ht="12.75">
      <c r="A33" s="51">
        <v>2007</v>
      </c>
      <c r="B33" s="52">
        <v>16824</v>
      </c>
      <c r="C33" s="50">
        <f t="shared" si="0"/>
        <v>5249</v>
      </c>
      <c r="E33" s="49"/>
      <c r="F33" s="22"/>
    </row>
    <row r="34" spans="1:6" ht="12.75">
      <c r="A34" s="53">
        <v>2008</v>
      </c>
      <c r="B34" s="54">
        <v>25170</v>
      </c>
      <c r="C34" s="55">
        <f t="shared" si="0"/>
        <v>8346</v>
      </c>
      <c r="E34" s="22"/>
      <c r="F34" s="22"/>
    </row>
    <row r="35" spans="1:6" ht="12.75">
      <c r="A35" s="51"/>
      <c r="B35" s="52"/>
      <c r="C35" s="50"/>
      <c r="E35" s="22"/>
      <c r="F35" s="22"/>
    </row>
    <row r="36" spans="1:7" ht="12.75">
      <c r="A36" s="48" t="s">
        <v>46</v>
      </c>
      <c r="B36" s="39"/>
      <c r="C36" s="50"/>
      <c r="D36" s="56"/>
      <c r="E36" s="39"/>
      <c r="F36" s="39"/>
      <c r="G36" s="57"/>
    </row>
    <row r="37" spans="1:4" ht="12.75">
      <c r="A37" s="57"/>
      <c r="B37" s="39"/>
      <c r="C37" s="39"/>
      <c r="D37" s="50"/>
    </row>
    <row r="38" spans="1:12" ht="43.5" customHeight="1">
      <c r="A38" s="114" t="s">
        <v>47</v>
      </c>
      <c r="B38" s="114"/>
      <c r="C38" s="114"/>
      <c r="D38" s="114"/>
      <c r="E38" s="114"/>
      <c r="F38" s="114"/>
      <c r="G38" s="114"/>
      <c r="H38" s="114"/>
      <c r="I38" s="114"/>
      <c r="J38" s="58"/>
      <c r="K38" s="59"/>
      <c r="L38" s="59"/>
    </row>
    <row r="39" spans="1:10" ht="12.75">
      <c r="A39" s="58"/>
      <c r="B39" s="58"/>
      <c r="C39" s="58"/>
      <c r="D39" s="58"/>
      <c r="E39" s="58"/>
      <c r="F39" s="58"/>
      <c r="G39" s="58"/>
      <c r="H39" s="58"/>
      <c r="I39" s="58"/>
      <c r="J39" s="58"/>
    </row>
    <row r="40" spans="1:10" ht="12.75" customHeight="1">
      <c r="A40" s="110" t="s">
        <v>25</v>
      </c>
      <c r="B40" s="110"/>
      <c r="C40" s="110"/>
      <c r="D40" s="110"/>
      <c r="E40" s="110"/>
      <c r="F40" s="110"/>
      <c r="G40" s="110"/>
      <c r="H40" s="110"/>
      <c r="I40" s="110"/>
      <c r="J40" s="58"/>
    </row>
    <row r="41" spans="1:10" ht="12.75">
      <c r="A41" s="110"/>
      <c r="B41" s="110"/>
      <c r="C41" s="110"/>
      <c r="D41" s="110"/>
      <c r="E41" s="110"/>
      <c r="F41" s="110"/>
      <c r="G41" s="110"/>
      <c r="H41" s="110"/>
      <c r="I41" s="110"/>
      <c r="J41" s="58"/>
    </row>
    <row r="42" spans="1:10" ht="12.75">
      <c r="A42" s="110"/>
      <c r="B42" s="110"/>
      <c r="C42" s="110"/>
      <c r="D42" s="110"/>
      <c r="E42" s="110"/>
      <c r="F42" s="110"/>
      <c r="G42" s="110"/>
      <c r="H42" s="110"/>
      <c r="I42" s="110"/>
      <c r="J42" s="9"/>
    </row>
    <row r="43" spans="1:2" ht="12.75">
      <c r="A43" s="48"/>
      <c r="B43" s="60"/>
    </row>
    <row r="44" spans="1:6" ht="12.75">
      <c r="A44" s="61"/>
      <c r="B44" s="61"/>
      <c r="C44" s="61"/>
      <c r="D44" s="61"/>
      <c r="E44" s="61"/>
      <c r="F44" s="61"/>
    </row>
    <row r="45" spans="1:2" ht="12.75">
      <c r="A45" s="48"/>
      <c r="B45" s="60"/>
    </row>
    <row r="46" spans="1:2" ht="12.75">
      <c r="A46" s="48"/>
      <c r="B46" s="60"/>
    </row>
    <row r="47" spans="1:2" ht="12.75">
      <c r="A47" s="48"/>
      <c r="B47" s="60"/>
    </row>
    <row r="48" spans="1:2" ht="12.75">
      <c r="A48" s="48"/>
      <c r="B48" s="60"/>
    </row>
    <row r="49" spans="1:2" ht="12.75">
      <c r="A49" s="48"/>
      <c r="B49" s="60"/>
    </row>
    <row r="50" spans="1:2" ht="12.75">
      <c r="A50" s="48"/>
      <c r="B50" s="60"/>
    </row>
    <row r="51" spans="1:2" ht="12.75">
      <c r="A51" s="48"/>
      <c r="B51" s="60"/>
    </row>
    <row r="52" spans="1:2" ht="12.75">
      <c r="A52" s="48"/>
      <c r="B52" s="60"/>
    </row>
    <row r="53" spans="1:2" ht="12.75">
      <c r="A53" s="48"/>
      <c r="B53" s="60"/>
    </row>
    <row r="54" spans="1:2" ht="12.75">
      <c r="A54" s="48"/>
      <c r="B54" s="60"/>
    </row>
    <row r="55" spans="1:2" ht="12.75">
      <c r="A55" s="48"/>
      <c r="B55" s="60"/>
    </row>
    <row r="56" spans="1:2" ht="12.75">
      <c r="A56" s="48"/>
      <c r="B56" s="60"/>
    </row>
    <row r="57" spans="1:2" ht="12.75">
      <c r="A57" s="48"/>
      <c r="B57" s="60"/>
    </row>
    <row r="58" spans="1:2" ht="12.75">
      <c r="A58" s="48"/>
      <c r="B58" s="60"/>
    </row>
    <row r="59" spans="1:2" ht="12.75">
      <c r="A59" s="48"/>
      <c r="B59" s="60"/>
    </row>
    <row r="60" spans="1:2" ht="12.75">
      <c r="A60" s="48"/>
      <c r="B60" s="60"/>
    </row>
    <row r="61" spans="1:2" ht="12.75">
      <c r="A61" s="48"/>
      <c r="B61" s="39"/>
    </row>
    <row r="62" spans="1:2" ht="12.75">
      <c r="A62" s="48"/>
      <c r="B62" s="39"/>
    </row>
    <row r="63" spans="1:2" ht="12.75">
      <c r="A63" s="48"/>
      <c r="B63" s="39"/>
    </row>
  </sheetData>
  <mergeCells count="3">
    <mergeCell ref="A40:I42"/>
    <mergeCell ref="A38:I38"/>
    <mergeCell ref="B4:C4"/>
  </mergeCells>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I49"/>
  <sheetViews>
    <sheetView workbookViewId="0" topLeftCell="A1">
      <selection activeCell="A1" sqref="A1"/>
    </sheetView>
  </sheetViews>
  <sheetFormatPr defaultColWidth="9.140625" defaultRowHeight="12.75"/>
  <cols>
    <col min="2" max="2" width="18.00390625" style="0" customWidth="1"/>
    <col min="3" max="3" width="21.421875" style="0" customWidth="1"/>
    <col min="5" max="5" width="10.7109375" style="0" customWidth="1"/>
  </cols>
  <sheetData>
    <row r="1" ht="12.75">
      <c r="A1" s="1" t="s">
        <v>48</v>
      </c>
    </row>
    <row r="3" spans="1:3" ht="12.75">
      <c r="A3" s="64" t="s">
        <v>42</v>
      </c>
      <c r="B3" s="27" t="s">
        <v>51</v>
      </c>
      <c r="C3" s="27" t="s">
        <v>52</v>
      </c>
    </row>
    <row r="4" spans="1:3" ht="12.75">
      <c r="A4" s="28"/>
      <c r="B4" s="116" t="s">
        <v>45</v>
      </c>
      <c r="C4" s="116"/>
    </row>
    <row r="5" ht="12.75">
      <c r="A5" s="28"/>
    </row>
    <row r="6" spans="1:3" ht="12.75">
      <c r="A6" s="28">
        <v>1976</v>
      </c>
      <c r="B6" s="56">
        <v>0.32</v>
      </c>
      <c r="C6" s="65">
        <f>B6</f>
        <v>0.32</v>
      </c>
    </row>
    <row r="7" spans="1:3" ht="12.75">
      <c r="A7" s="28">
        <v>1977</v>
      </c>
      <c r="B7" s="56">
        <v>0.42</v>
      </c>
      <c r="C7" s="65">
        <f>B7+C6</f>
        <v>0.74</v>
      </c>
    </row>
    <row r="8" spans="1:3" ht="12.75">
      <c r="A8" s="28">
        <v>1978</v>
      </c>
      <c r="B8" s="56">
        <v>0.84</v>
      </c>
      <c r="C8" s="65">
        <f aca="true" t="shared" si="0" ref="C8:C38">B8+C7</f>
        <v>1.58</v>
      </c>
    </row>
    <row r="9" spans="1:3" ht="12.75">
      <c r="A9" s="28">
        <v>1979</v>
      </c>
      <c r="B9" s="56">
        <v>1.24</v>
      </c>
      <c r="C9" s="65">
        <f t="shared" si="0"/>
        <v>2.8200000000000003</v>
      </c>
    </row>
    <row r="10" spans="1:3" ht="12.75">
      <c r="A10" s="28">
        <v>1980</v>
      </c>
      <c r="B10" s="56">
        <v>2.5</v>
      </c>
      <c r="C10" s="65">
        <f t="shared" si="0"/>
        <v>5.32</v>
      </c>
    </row>
    <row r="11" spans="1:3" ht="12.75">
      <c r="A11" s="28">
        <v>1981</v>
      </c>
      <c r="B11" s="56">
        <v>3.5</v>
      </c>
      <c r="C11" s="65">
        <f t="shared" si="0"/>
        <v>8.82</v>
      </c>
    </row>
    <row r="12" spans="1:3" ht="12.75">
      <c r="A12" s="28">
        <v>1982</v>
      </c>
      <c r="B12" s="56">
        <v>5.2</v>
      </c>
      <c r="C12" s="65">
        <f t="shared" si="0"/>
        <v>14.02</v>
      </c>
    </row>
    <row r="13" spans="1:3" ht="12.75">
      <c r="A13" s="28">
        <v>1983</v>
      </c>
      <c r="B13" s="56">
        <v>8.2</v>
      </c>
      <c r="C13" s="65">
        <f t="shared" si="0"/>
        <v>22.22</v>
      </c>
    </row>
    <row r="14" spans="1:3" ht="12.75">
      <c r="A14" s="28">
        <v>1984</v>
      </c>
      <c r="B14" s="56">
        <v>8</v>
      </c>
      <c r="C14" s="65">
        <f t="shared" si="0"/>
        <v>30.22</v>
      </c>
    </row>
    <row r="15" spans="1:3" ht="12.75">
      <c r="A15" s="28">
        <v>1985</v>
      </c>
      <c r="B15" s="56">
        <v>7.7</v>
      </c>
      <c r="C15" s="65">
        <f t="shared" si="0"/>
        <v>37.92</v>
      </c>
    </row>
    <row r="16" spans="1:3" ht="12.75">
      <c r="A16" s="28">
        <v>1986</v>
      </c>
      <c r="B16" s="56">
        <v>7.1</v>
      </c>
      <c r="C16" s="65">
        <f t="shared" si="0"/>
        <v>45.02</v>
      </c>
    </row>
    <row r="17" spans="1:3" ht="12.75">
      <c r="A17" s="28">
        <v>1987</v>
      </c>
      <c r="B17" s="56">
        <v>8.7</v>
      </c>
      <c r="C17" s="65">
        <f t="shared" si="0"/>
        <v>53.72</v>
      </c>
    </row>
    <row r="18" spans="1:3" ht="12.75">
      <c r="A18" s="28">
        <v>1988</v>
      </c>
      <c r="B18" s="56">
        <v>11.1</v>
      </c>
      <c r="C18" s="65">
        <f t="shared" si="0"/>
        <v>64.82</v>
      </c>
    </row>
    <row r="19" spans="1:3" ht="12.75">
      <c r="A19" s="28">
        <v>1989</v>
      </c>
      <c r="B19" s="56">
        <v>14.1</v>
      </c>
      <c r="C19" s="65">
        <f t="shared" si="0"/>
        <v>78.91999999999999</v>
      </c>
    </row>
    <row r="20" spans="1:3" ht="12.75">
      <c r="A20" s="28">
        <v>1990</v>
      </c>
      <c r="B20" s="56">
        <v>14.8</v>
      </c>
      <c r="C20" s="65">
        <f t="shared" si="0"/>
        <v>93.71999999999998</v>
      </c>
    </row>
    <row r="21" spans="1:3" ht="12.75">
      <c r="A21" s="28">
        <v>1991</v>
      </c>
      <c r="B21" s="56">
        <v>17.1</v>
      </c>
      <c r="C21" s="65">
        <f t="shared" si="0"/>
        <v>110.82</v>
      </c>
    </row>
    <row r="22" spans="1:3" ht="12.75">
      <c r="A22" s="28">
        <v>1992</v>
      </c>
      <c r="B22" s="56">
        <v>18.1</v>
      </c>
      <c r="C22" s="65">
        <f t="shared" si="0"/>
        <v>128.92</v>
      </c>
    </row>
    <row r="23" spans="1:3" ht="12.75">
      <c r="A23" s="28">
        <v>1993</v>
      </c>
      <c r="B23" s="56">
        <v>22.44</v>
      </c>
      <c r="C23" s="65">
        <f t="shared" si="0"/>
        <v>151.35999999999999</v>
      </c>
    </row>
    <row r="24" spans="1:3" ht="12.75">
      <c r="A24" s="28">
        <v>1994</v>
      </c>
      <c r="B24" s="56">
        <v>25.64</v>
      </c>
      <c r="C24" s="65">
        <f t="shared" si="0"/>
        <v>177</v>
      </c>
    </row>
    <row r="25" spans="1:6" ht="12.75">
      <c r="A25" s="28">
        <v>1995</v>
      </c>
      <c r="B25" s="56">
        <v>34.75</v>
      </c>
      <c r="C25" s="65">
        <f t="shared" si="0"/>
        <v>211.75</v>
      </c>
      <c r="E25" s="66"/>
      <c r="F25" s="67"/>
    </row>
    <row r="26" spans="1:6" ht="12.75">
      <c r="A26" s="28">
        <v>1996</v>
      </c>
      <c r="B26" s="56">
        <v>38.85</v>
      </c>
      <c r="C26" s="65">
        <f t="shared" si="0"/>
        <v>250.6</v>
      </c>
      <c r="E26" s="66"/>
      <c r="F26" s="67"/>
    </row>
    <row r="27" spans="1:6" ht="12.75">
      <c r="A27" s="28">
        <v>1997</v>
      </c>
      <c r="B27" s="56">
        <v>51</v>
      </c>
      <c r="C27" s="65">
        <f t="shared" si="0"/>
        <v>301.6</v>
      </c>
      <c r="E27" s="66"/>
      <c r="F27" s="67"/>
    </row>
    <row r="28" spans="1:6" ht="12.75">
      <c r="A28" s="28">
        <v>1998</v>
      </c>
      <c r="B28" s="56">
        <v>53.7</v>
      </c>
      <c r="C28" s="65">
        <f t="shared" si="0"/>
        <v>355.3</v>
      </c>
      <c r="E28" s="66"/>
      <c r="F28" s="67"/>
    </row>
    <row r="29" spans="1:6" ht="12.75">
      <c r="A29" s="28">
        <v>1999</v>
      </c>
      <c r="B29" s="56">
        <v>60.8</v>
      </c>
      <c r="C29" s="65">
        <f t="shared" si="0"/>
        <v>416.1</v>
      </c>
      <c r="E29" s="66"/>
      <c r="F29" s="67"/>
    </row>
    <row r="30" spans="1:6" ht="12.75">
      <c r="A30" s="28">
        <v>2000</v>
      </c>
      <c r="B30" s="56">
        <v>74.97</v>
      </c>
      <c r="C30" s="65">
        <f t="shared" si="0"/>
        <v>491.07000000000005</v>
      </c>
      <c r="E30" s="66"/>
      <c r="F30" s="67"/>
    </row>
    <row r="31" spans="1:6" ht="12.75">
      <c r="A31" s="28">
        <v>2001</v>
      </c>
      <c r="B31" s="56">
        <v>100.3</v>
      </c>
      <c r="C31" s="65">
        <f t="shared" si="0"/>
        <v>591.37</v>
      </c>
      <c r="E31" s="66"/>
      <c r="F31" s="67"/>
    </row>
    <row r="32" spans="1:6" ht="12.75">
      <c r="A32" s="28">
        <v>2002</v>
      </c>
      <c r="B32" s="56">
        <v>120.6</v>
      </c>
      <c r="C32" s="65">
        <f t="shared" si="0"/>
        <v>711.97</v>
      </c>
      <c r="E32" s="66"/>
      <c r="F32" s="67"/>
    </row>
    <row r="33" spans="1:6" ht="12.75">
      <c r="A33" s="28">
        <v>2003</v>
      </c>
      <c r="B33" s="56">
        <v>103</v>
      </c>
      <c r="C33" s="65">
        <f t="shared" si="0"/>
        <v>814.97</v>
      </c>
      <c r="E33" s="66"/>
      <c r="F33" s="67"/>
    </row>
    <row r="34" spans="1:6" ht="12.75">
      <c r="A34" s="28">
        <v>2004</v>
      </c>
      <c r="B34" s="56">
        <v>138.7</v>
      </c>
      <c r="C34" s="65">
        <f t="shared" si="0"/>
        <v>953.6700000000001</v>
      </c>
      <c r="E34" s="66"/>
      <c r="F34" s="67"/>
    </row>
    <row r="35" spans="1:6" ht="12.75">
      <c r="A35" s="28">
        <v>2005</v>
      </c>
      <c r="B35" s="56">
        <v>153.1</v>
      </c>
      <c r="C35" s="65">
        <f t="shared" si="0"/>
        <v>1106.77</v>
      </c>
      <c r="E35" s="66"/>
      <c r="F35" s="67"/>
    </row>
    <row r="36" spans="1:3" ht="12.75">
      <c r="A36" s="66">
        <v>2006</v>
      </c>
      <c r="B36" s="68">
        <v>177.6</v>
      </c>
      <c r="C36" s="69">
        <f t="shared" si="0"/>
        <v>1284.37</v>
      </c>
    </row>
    <row r="37" spans="1:3" ht="12.75">
      <c r="A37" s="66">
        <v>2007</v>
      </c>
      <c r="B37" s="68">
        <v>270.6</v>
      </c>
      <c r="C37" s="69">
        <f t="shared" si="0"/>
        <v>1554.9699999999998</v>
      </c>
    </row>
    <row r="38" spans="1:3" ht="12.75">
      <c r="A38" s="70">
        <v>2008</v>
      </c>
      <c r="B38" s="71">
        <v>412</v>
      </c>
      <c r="C38" s="72">
        <f t="shared" si="0"/>
        <v>1966.9699999999998</v>
      </c>
    </row>
    <row r="40" spans="1:9" ht="12.75" customHeight="1">
      <c r="A40" s="117" t="s">
        <v>54</v>
      </c>
      <c r="B40" s="117"/>
      <c r="C40" s="117"/>
      <c r="D40" s="117"/>
      <c r="E40" s="117"/>
      <c r="F40" s="73"/>
      <c r="G40" s="73"/>
      <c r="H40" s="73"/>
      <c r="I40" s="73"/>
    </row>
    <row r="41" spans="1:9" ht="12.75">
      <c r="A41" s="117"/>
      <c r="B41" s="117"/>
      <c r="C41" s="117"/>
      <c r="D41" s="117"/>
      <c r="E41" s="117"/>
      <c r="F41" s="73"/>
      <c r="G41" s="73"/>
      <c r="H41" s="73"/>
      <c r="I41" s="73"/>
    </row>
    <row r="42" spans="1:9" ht="12.75">
      <c r="A42" s="117"/>
      <c r="B42" s="117"/>
      <c r="C42" s="117"/>
      <c r="D42" s="117"/>
      <c r="E42" s="117"/>
      <c r="F42" s="73"/>
      <c r="G42" s="73"/>
      <c r="H42" s="73"/>
      <c r="I42" s="73"/>
    </row>
    <row r="43" spans="1:9" ht="12.75">
      <c r="A43" s="117"/>
      <c r="B43" s="117"/>
      <c r="C43" s="117"/>
      <c r="D43" s="117"/>
      <c r="E43" s="117"/>
      <c r="F43" s="73"/>
      <c r="G43" s="73"/>
      <c r="H43" s="73"/>
      <c r="I43" s="73"/>
    </row>
    <row r="44" spans="1:8" ht="39.75" customHeight="1">
      <c r="A44" s="117"/>
      <c r="B44" s="117"/>
      <c r="C44" s="117"/>
      <c r="D44" s="117"/>
      <c r="E44" s="117"/>
      <c r="F44" s="73"/>
      <c r="G44" s="73"/>
      <c r="H44" s="73"/>
    </row>
    <row r="46" spans="1:8" ht="12.75" customHeight="1">
      <c r="A46" s="111" t="s">
        <v>53</v>
      </c>
      <c r="B46" s="111"/>
      <c r="C46" s="111"/>
      <c r="D46" s="111"/>
      <c r="E46" s="111"/>
      <c r="F46" s="34"/>
      <c r="G46" s="34"/>
      <c r="H46" s="34"/>
    </row>
    <row r="47" spans="1:8" ht="12.75">
      <c r="A47" s="111"/>
      <c r="B47" s="111"/>
      <c r="C47" s="111"/>
      <c r="D47" s="111"/>
      <c r="E47" s="111"/>
      <c r="F47" s="34"/>
      <c r="G47" s="34"/>
      <c r="H47" s="34"/>
    </row>
    <row r="48" spans="1:8" ht="12.75">
      <c r="A48" s="111"/>
      <c r="B48" s="111"/>
      <c r="C48" s="111"/>
      <c r="D48" s="111"/>
      <c r="E48" s="111"/>
      <c r="F48" s="34"/>
      <c r="G48" s="34"/>
      <c r="H48" s="34"/>
    </row>
    <row r="49" spans="1:8" ht="12.75">
      <c r="A49" s="111"/>
      <c r="B49" s="111"/>
      <c r="C49" s="111"/>
      <c r="D49" s="111"/>
      <c r="E49" s="111"/>
      <c r="F49" s="34"/>
      <c r="G49" s="34"/>
      <c r="H49" s="34"/>
    </row>
  </sheetData>
  <mergeCells count="3">
    <mergeCell ref="B4:C4"/>
    <mergeCell ref="A40:E44"/>
    <mergeCell ref="A46:E49"/>
  </mergeCells>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H19"/>
  <sheetViews>
    <sheetView workbookViewId="0" topLeftCell="A1">
      <selection activeCell="A1" sqref="A1"/>
    </sheetView>
  </sheetViews>
  <sheetFormatPr defaultColWidth="9.140625" defaultRowHeight="12.75"/>
  <cols>
    <col min="2" max="2" width="21.00390625" style="0" customWidth="1"/>
  </cols>
  <sheetData>
    <row r="1" spans="1:4" ht="12.75">
      <c r="A1" s="74" t="s">
        <v>55</v>
      </c>
      <c r="B1" s="75"/>
      <c r="C1" s="75"/>
      <c r="D1" s="76"/>
    </row>
    <row r="2" spans="1:4" ht="12.75">
      <c r="A2" s="74"/>
      <c r="B2" s="75"/>
      <c r="C2" s="75"/>
      <c r="D2" s="76"/>
    </row>
    <row r="3" spans="1:4" ht="25.5">
      <c r="A3" s="77" t="s">
        <v>42</v>
      </c>
      <c r="B3" s="5" t="s">
        <v>43</v>
      </c>
      <c r="C3" s="15"/>
      <c r="D3" s="76"/>
    </row>
    <row r="4" spans="1:4" ht="12.75">
      <c r="A4" s="78"/>
      <c r="B4" s="79" t="s">
        <v>45</v>
      </c>
      <c r="C4" s="15"/>
      <c r="D4" s="15"/>
    </row>
    <row r="5" spans="1:4" ht="12.75">
      <c r="A5" s="78"/>
      <c r="B5" s="79"/>
      <c r="C5" s="15"/>
      <c r="D5" s="15"/>
    </row>
    <row r="6" spans="1:4" ht="12.75">
      <c r="A6" s="78">
        <v>1990</v>
      </c>
      <c r="B6" s="80">
        <v>2775</v>
      </c>
      <c r="C6" s="15"/>
      <c r="D6" s="15"/>
    </row>
    <row r="7" spans="1:4" ht="12.75">
      <c r="A7" s="81">
        <v>1995</v>
      </c>
      <c r="B7" s="82">
        <v>2817</v>
      </c>
      <c r="C7" s="15"/>
      <c r="D7" s="15"/>
    </row>
    <row r="8" spans="1:4" ht="12.75">
      <c r="A8" s="81">
        <v>2000</v>
      </c>
      <c r="B8" s="82">
        <v>2228</v>
      </c>
      <c r="C8" s="15"/>
      <c r="D8" s="15"/>
    </row>
    <row r="9" spans="1:4" ht="12.75">
      <c r="A9" s="81">
        <v>2005</v>
      </c>
      <c r="B9" s="10">
        <v>2564</v>
      </c>
      <c r="C9" s="83"/>
      <c r="D9" s="83"/>
    </row>
    <row r="10" spans="1:4" ht="12.75">
      <c r="A10" s="77" t="s">
        <v>57</v>
      </c>
      <c r="B10" s="84">
        <v>3040.27</v>
      </c>
      <c r="C10" s="83"/>
      <c r="D10" s="83"/>
    </row>
    <row r="11" spans="1:4" ht="12.75">
      <c r="A11" s="81"/>
      <c r="B11" s="82"/>
      <c r="C11" s="83"/>
      <c r="D11" s="83"/>
    </row>
    <row r="12" spans="1:4" ht="12.75">
      <c r="A12" s="81" t="s">
        <v>58</v>
      </c>
      <c r="B12" s="82"/>
      <c r="C12" s="83"/>
      <c r="D12" s="83"/>
    </row>
    <row r="13" spans="1:4" ht="12.75">
      <c r="A13" s="85"/>
      <c r="B13" s="85"/>
      <c r="C13" s="85"/>
      <c r="D13" s="85"/>
    </row>
    <row r="14" spans="1:8" ht="12.75" customHeight="1">
      <c r="A14" s="118" t="s">
        <v>75</v>
      </c>
      <c r="B14" s="118"/>
      <c r="C14" s="118"/>
      <c r="D14" s="118"/>
      <c r="E14" s="118"/>
      <c r="F14" s="118"/>
      <c r="G14" s="118"/>
      <c r="H14" s="118"/>
    </row>
    <row r="15" spans="1:8" ht="55.5" customHeight="1">
      <c r="A15" s="118"/>
      <c r="B15" s="118"/>
      <c r="C15" s="118"/>
      <c r="D15" s="118"/>
      <c r="E15" s="118"/>
      <c r="F15" s="118"/>
      <c r="G15" s="118"/>
      <c r="H15" s="118"/>
    </row>
    <row r="17" spans="1:8" ht="12.75">
      <c r="A17" s="111" t="s">
        <v>53</v>
      </c>
      <c r="B17" s="111"/>
      <c r="C17" s="111"/>
      <c r="D17" s="111"/>
      <c r="E17" s="111"/>
      <c r="F17" s="111"/>
      <c r="G17" s="111"/>
      <c r="H17" s="111"/>
    </row>
    <row r="18" spans="1:8" ht="12.75">
      <c r="A18" s="111"/>
      <c r="B18" s="111"/>
      <c r="C18" s="111"/>
      <c r="D18" s="111"/>
      <c r="E18" s="111"/>
      <c r="F18" s="111"/>
      <c r="G18" s="111"/>
      <c r="H18" s="111"/>
    </row>
    <row r="19" spans="1:8" ht="12.75">
      <c r="A19" s="111"/>
      <c r="B19" s="111"/>
      <c r="C19" s="111"/>
      <c r="D19" s="111"/>
      <c r="E19" s="111"/>
      <c r="F19" s="111"/>
      <c r="G19" s="111"/>
      <c r="H19" s="111"/>
    </row>
  </sheetData>
  <mergeCells count="2">
    <mergeCell ref="A14:H15"/>
    <mergeCell ref="A17:H19"/>
  </mergeCells>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H27"/>
  <sheetViews>
    <sheetView workbookViewId="0" topLeftCell="A1">
      <selection activeCell="A1" sqref="A1"/>
    </sheetView>
  </sheetViews>
  <sheetFormatPr defaultColWidth="9.140625" defaultRowHeight="12.75"/>
  <cols>
    <col min="1" max="1" width="12.8515625" style="0" customWidth="1"/>
    <col min="2" max="2" width="13.28125" style="0" customWidth="1"/>
    <col min="3" max="3" width="2.421875" style="0" customWidth="1"/>
    <col min="4" max="4" width="14.140625" style="0" customWidth="1"/>
    <col min="5" max="5" width="11.57421875" style="0" customWidth="1"/>
  </cols>
  <sheetData>
    <row r="1" ht="12.75">
      <c r="A1" s="1" t="s">
        <v>56</v>
      </c>
    </row>
    <row r="3" spans="4:5" ht="12.75">
      <c r="D3" s="119" t="s">
        <v>59</v>
      </c>
      <c r="E3" s="119"/>
    </row>
    <row r="4" spans="1:5" ht="25.5">
      <c r="A4" s="20" t="s">
        <v>60</v>
      </c>
      <c r="B4" s="86" t="s">
        <v>61</v>
      </c>
      <c r="C4" s="86"/>
      <c r="D4" s="86" t="s">
        <v>62</v>
      </c>
      <c r="E4" s="86" t="s">
        <v>63</v>
      </c>
    </row>
    <row r="5" spans="4:5" ht="12.75">
      <c r="D5" s="120" t="s">
        <v>45</v>
      </c>
      <c r="E5" s="120"/>
    </row>
    <row r="7" spans="1:5" ht="12.75">
      <c r="A7" t="s">
        <v>64</v>
      </c>
      <c r="B7">
        <v>5</v>
      </c>
      <c r="D7" s="65">
        <v>60</v>
      </c>
      <c r="E7" s="65">
        <v>100</v>
      </c>
    </row>
    <row r="8" spans="1:5" ht="12.75">
      <c r="A8" t="s">
        <v>65</v>
      </c>
      <c r="B8">
        <v>1</v>
      </c>
      <c r="D8" s="65">
        <v>2</v>
      </c>
      <c r="E8" s="65">
        <v>20</v>
      </c>
    </row>
    <row r="9" spans="1:5" ht="12.75">
      <c r="A9" t="s">
        <v>66</v>
      </c>
      <c r="B9">
        <v>27</v>
      </c>
      <c r="D9" s="65">
        <v>1038.6</v>
      </c>
      <c r="E9" s="65">
        <v>1327.6</v>
      </c>
    </row>
    <row r="10" spans="1:5" ht="12.75">
      <c r="A10" t="s">
        <v>67</v>
      </c>
      <c r="B10">
        <v>1</v>
      </c>
      <c r="D10" s="65">
        <v>10</v>
      </c>
      <c r="E10" s="65">
        <v>10</v>
      </c>
    </row>
    <row r="11" spans="1:5" ht="12.75">
      <c r="A11" t="s">
        <v>68</v>
      </c>
      <c r="B11">
        <v>1</v>
      </c>
      <c r="D11" s="65">
        <v>0.2</v>
      </c>
      <c r="E11" s="65">
        <v>1</v>
      </c>
    </row>
    <row r="12" spans="1:5" ht="14.25">
      <c r="A12" t="s">
        <v>76</v>
      </c>
      <c r="B12">
        <v>2</v>
      </c>
      <c r="D12" s="87">
        <v>8</v>
      </c>
      <c r="E12" s="87">
        <v>8</v>
      </c>
    </row>
    <row r="13" spans="1:5" ht="12.75">
      <c r="A13" t="s">
        <v>69</v>
      </c>
      <c r="B13">
        <v>5</v>
      </c>
      <c r="D13" s="65">
        <v>238</v>
      </c>
      <c r="E13" s="65">
        <v>326</v>
      </c>
    </row>
    <row r="14" spans="1:5" ht="12.75">
      <c r="A14" t="s">
        <v>70</v>
      </c>
      <c r="B14">
        <v>58</v>
      </c>
      <c r="D14" s="65">
        <v>1692.4</v>
      </c>
      <c r="E14" s="65">
        <v>3172.4</v>
      </c>
    </row>
    <row r="15" spans="1:5" ht="12.75">
      <c r="A15" t="s">
        <v>71</v>
      </c>
      <c r="B15">
        <v>1</v>
      </c>
      <c r="D15" s="65">
        <v>10</v>
      </c>
      <c r="E15" s="65">
        <v>10</v>
      </c>
    </row>
    <row r="16" spans="1:5" ht="12.75">
      <c r="A16" t="s">
        <v>72</v>
      </c>
      <c r="B16">
        <v>12</v>
      </c>
      <c r="D16" s="65">
        <v>292.4</v>
      </c>
      <c r="E16" s="65">
        <v>318.4</v>
      </c>
    </row>
    <row r="17" spans="1:5" ht="12.75">
      <c r="A17" t="s">
        <v>73</v>
      </c>
      <c r="B17">
        <v>7</v>
      </c>
      <c r="D17" s="65">
        <v>194</v>
      </c>
      <c r="E17" s="65">
        <v>194</v>
      </c>
    </row>
    <row r="18" spans="1:5" ht="14.25">
      <c r="A18" t="s">
        <v>77</v>
      </c>
      <c r="B18">
        <v>1</v>
      </c>
      <c r="D18" s="87" t="s">
        <v>74</v>
      </c>
      <c r="E18" s="87" t="s">
        <v>74</v>
      </c>
    </row>
    <row r="19" spans="4:5" ht="12.75">
      <c r="D19" s="65"/>
      <c r="E19" s="65"/>
    </row>
    <row r="20" spans="1:5" ht="12.75">
      <c r="A20" s="20" t="s">
        <v>15</v>
      </c>
      <c r="B20" s="20">
        <f>SUM(B7:B18)</f>
        <v>121</v>
      </c>
      <c r="C20" s="20"/>
      <c r="D20" s="72">
        <f>SUM(D7:D17)</f>
        <v>3545.6</v>
      </c>
      <c r="E20" s="72">
        <f>SUM(E7:E17)</f>
        <v>5487.4</v>
      </c>
    </row>
    <row r="22" spans="1:8" ht="27.75" customHeight="1">
      <c r="A22" s="121" t="s">
        <v>78</v>
      </c>
      <c r="B22" s="112"/>
      <c r="C22" s="112"/>
      <c r="D22" s="112"/>
      <c r="E22" s="112"/>
      <c r="F22" s="112"/>
      <c r="G22" s="112"/>
      <c r="H22" s="112"/>
    </row>
    <row r="24" spans="1:8" ht="12.75">
      <c r="A24" s="110" t="s">
        <v>79</v>
      </c>
      <c r="B24" s="110"/>
      <c r="C24" s="110"/>
      <c r="D24" s="110"/>
      <c r="E24" s="110"/>
      <c r="F24" s="110"/>
      <c r="G24" s="110"/>
      <c r="H24" s="110"/>
    </row>
    <row r="25" spans="1:8" ht="12.75">
      <c r="A25" s="110"/>
      <c r="B25" s="110"/>
      <c r="C25" s="110"/>
      <c r="D25" s="110"/>
      <c r="E25" s="110"/>
      <c r="F25" s="110"/>
      <c r="G25" s="110"/>
      <c r="H25" s="110"/>
    </row>
    <row r="27" spans="1:8" ht="40.5" customHeight="1">
      <c r="A27" s="111" t="s">
        <v>53</v>
      </c>
      <c r="B27" s="111"/>
      <c r="C27" s="111"/>
      <c r="D27" s="111"/>
      <c r="E27" s="111"/>
      <c r="F27" s="111"/>
      <c r="G27" s="111"/>
      <c r="H27" s="111"/>
    </row>
  </sheetData>
  <mergeCells count="5">
    <mergeCell ref="A27:H27"/>
    <mergeCell ref="D3:E3"/>
    <mergeCell ref="D5:E5"/>
    <mergeCell ref="A24:H25"/>
    <mergeCell ref="A22:H22"/>
  </mergeCells>
  <printOptions/>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H55"/>
  <sheetViews>
    <sheetView workbookViewId="0" topLeftCell="A1">
      <selection activeCell="A1" sqref="A1"/>
    </sheetView>
  </sheetViews>
  <sheetFormatPr defaultColWidth="9.140625" defaultRowHeight="12.75"/>
  <cols>
    <col min="1" max="1" width="7.8515625" style="90" customWidth="1"/>
    <col min="2" max="2" width="21.00390625" style="90" customWidth="1"/>
    <col min="3" max="16384" width="9.140625" style="90" customWidth="1"/>
  </cols>
  <sheetData>
    <row r="1" ht="12.75">
      <c r="A1" s="1" t="s">
        <v>80</v>
      </c>
    </row>
    <row r="3" spans="1:2" ht="12.75">
      <c r="A3" s="91" t="s">
        <v>42</v>
      </c>
      <c r="B3" s="92" t="s">
        <v>82</v>
      </c>
    </row>
    <row r="4" spans="1:2" ht="12.75">
      <c r="A4" s="93"/>
      <c r="B4" s="94" t="s">
        <v>83</v>
      </c>
    </row>
    <row r="5" ht="12.75">
      <c r="A5" s="93"/>
    </row>
    <row r="6" spans="1:2" ht="12.75">
      <c r="A6" s="93">
        <v>1965</v>
      </c>
      <c r="B6" s="95">
        <v>198.97373737373505</v>
      </c>
    </row>
    <row r="7" spans="1:2" ht="12.75">
      <c r="A7" s="93">
        <v>1966</v>
      </c>
      <c r="B7" s="95">
        <v>199.93737373737136</v>
      </c>
    </row>
    <row r="8" spans="1:2" ht="12.75">
      <c r="A8" s="93">
        <v>1967</v>
      </c>
      <c r="B8" s="95">
        <v>227.22121212120945</v>
      </c>
    </row>
    <row r="9" spans="1:2" ht="12.75">
      <c r="A9" s="93">
        <v>1968</v>
      </c>
      <c r="B9" s="95">
        <v>228.15454545454278</v>
      </c>
    </row>
    <row r="10" spans="1:2" ht="12.75">
      <c r="A10" s="93">
        <v>1969</v>
      </c>
      <c r="B10" s="95">
        <v>256.02828282827977</v>
      </c>
    </row>
    <row r="11" spans="1:2" ht="12.75">
      <c r="A11" s="93">
        <v>1970</v>
      </c>
      <c r="B11" s="95">
        <v>253.4919191919162</v>
      </c>
    </row>
    <row r="12" spans="1:2" ht="12.75">
      <c r="A12" s="93">
        <v>1971</v>
      </c>
      <c r="B12" s="95">
        <v>272.25353535353213</v>
      </c>
    </row>
    <row r="13" spans="1:2" ht="12.75">
      <c r="A13" s="93">
        <v>1972</v>
      </c>
      <c r="B13" s="95">
        <v>278.7161616161583</v>
      </c>
    </row>
    <row r="14" spans="1:2" ht="12.75">
      <c r="A14" s="93">
        <v>1973</v>
      </c>
      <c r="B14" s="95">
        <v>278.213131313128</v>
      </c>
    </row>
    <row r="15" spans="1:2" ht="12.75">
      <c r="A15" s="93">
        <v>1974</v>
      </c>
      <c r="B15" s="95">
        <v>307.2848484848448</v>
      </c>
    </row>
    <row r="16" spans="1:2" ht="12.75">
      <c r="A16" s="93">
        <v>1975</v>
      </c>
      <c r="B16" s="95">
        <v>306.2151515151479</v>
      </c>
    </row>
    <row r="17" spans="1:2" ht="12.75">
      <c r="A17" s="93">
        <v>1976</v>
      </c>
      <c r="B17" s="95">
        <v>289.8222222222188</v>
      </c>
    </row>
    <row r="18" spans="1:2" ht="12.75">
      <c r="A18" s="93">
        <v>1977</v>
      </c>
      <c r="B18" s="95">
        <v>225.85757575757307</v>
      </c>
    </row>
    <row r="19" spans="1:2" ht="12.75">
      <c r="A19" s="93">
        <v>1978</v>
      </c>
      <c r="B19" s="95">
        <v>286.32828282827944</v>
      </c>
    </row>
    <row r="20" spans="1:2" ht="12.75">
      <c r="A20" s="93">
        <v>1979</v>
      </c>
      <c r="B20" s="95">
        <v>285.93535353535015</v>
      </c>
    </row>
    <row r="21" spans="1:2" ht="12.75">
      <c r="A21" s="93">
        <v>1980</v>
      </c>
      <c r="B21" s="95">
        <v>282.00202020201687</v>
      </c>
    </row>
    <row r="22" spans="1:2" ht="12.75">
      <c r="A22" s="93">
        <v>1981</v>
      </c>
      <c r="B22" s="95">
        <v>266.51010101009786</v>
      </c>
    </row>
    <row r="23" spans="1:2" ht="12.75">
      <c r="A23" s="93">
        <v>1982</v>
      </c>
      <c r="B23" s="95">
        <v>315.52929292928917</v>
      </c>
    </row>
    <row r="24" spans="1:2" ht="12.75">
      <c r="A24" s="93">
        <v>1983</v>
      </c>
      <c r="B24" s="95">
        <v>338.67777777777377</v>
      </c>
    </row>
    <row r="25" spans="1:2" ht="12.75">
      <c r="A25" s="93">
        <v>1984</v>
      </c>
      <c r="B25" s="95">
        <v>327.5868686868648</v>
      </c>
    </row>
    <row r="26" spans="1:2" ht="12.75">
      <c r="A26" s="93">
        <v>1985</v>
      </c>
      <c r="B26" s="95">
        <v>287.1828282828249</v>
      </c>
    </row>
    <row r="27" spans="1:2" ht="12.75">
      <c r="A27" s="93">
        <v>1986</v>
      </c>
      <c r="B27" s="95">
        <v>296.97474747474394</v>
      </c>
    </row>
    <row r="28" spans="1:2" ht="12.75">
      <c r="A28" s="93">
        <v>1987</v>
      </c>
      <c r="B28" s="95">
        <v>255.410101010098</v>
      </c>
    </row>
    <row r="29" spans="1:2" ht="12.75">
      <c r="A29" s="93">
        <v>1988</v>
      </c>
      <c r="B29" s="95">
        <v>228.38484848484578</v>
      </c>
    </row>
    <row r="30" spans="1:2" ht="12.75">
      <c r="A30" s="93">
        <v>1989</v>
      </c>
      <c r="B30" s="95">
        <v>274.72424242423915</v>
      </c>
    </row>
    <row r="31" spans="1:2" ht="12.75">
      <c r="A31" s="93">
        <v>1990</v>
      </c>
      <c r="B31" s="95">
        <v>295.82424242423895</v>
      </c>
    </row>
    <row r="32" spans="1:2" ht="12.75">
      <c r="A32" s="93">
        <v>1991</v>
      </c>
      <c r="B32" s="95">
        <v>291.9131313131279</v>
      </c>
    </row>
    <row r="33" spans="1:2" ht="12.75">
      <c r="A33" s="93">
        <v>1992</v>
      </c>
      <c r="B33" s="95">
        <v>255.64444444444143</v>
      </c>
    </row>
    <row r="34" spans="1:2" ht="12.75">
      <c r="A34" s="93">
        <v>1993</v>
      </c>
      <c r="B34" s="95">
        <v>283.32727272726936</v>
      </c>
    </row>
    <row r="35" spans="1:2" ht="12.75">
      <c r="A35" s="93">
        <v>1994</v>
      </c>
      <c r="B35" s="95">
        <v>262.75353535353224</v>
      </c>
    </row>
    <row r="36" spans="1:2" ht="12.75">
      <c r="A36" s="93">
        <v>1995</v>
      </c>
      <c r="B36" s="95">
        <v>313.97272727272355</v>
      </c>
    </row>
    <row r="37" spans="1:2" ht="12.75">
      <c r="A37" s="93">
        <v>1996</v>
      </c>
      <c r="B37" s="95">
        <v>350.66868686868276</v>
      </c>
    </row>
    <row r="38" spans="1:2" ht="12.75">
      <c r="A38" s="93">
        <v>1997</v>
      </c>
      <c r="B38" s="95">
        <v>360.0535353535311</v>
      </c>
    </row>
    <row r="39" spans="1:2" ht="12.75">
      <c r="A39" s="93">
        <v>1998</v>
      </c>
      <c r="B39" s="95">
        <v>326.6020202020164</v>
      </c>
    </row>
    <row r="40" spans="1:2" ht="12.75">
      <c r="A40" s="93">
        <v>1999</v>
      </c>
      <c r="B40" s="95">
        <v>322.76363636363254</v>
      </c>
    </row>
    <row r="41" spans="1:2" ht="12.75">
      <c r="A41" s="93">
        <v>2000</v>
      </c>
      <c r="B41" s="95">
        <v>278.3565656565624</v>
      </c>
    </row>
    <row r="42" spans="1:2" ht="12.75">
      <c r="A42" s="93">
        <v>2001</v>
      </c>
      <c r="B42" s="95">
        <v>219.15252525252265</v>
      </c>
    </row>
    <row r="43" spans="1:2" ht="12.75">
      <c r="A43" s="93">
        <v>2002</v>
      </c>
      <c r="B43" s="95">
        <v>266.99898989898674</v>
      </c>
    </row>
    <row r="44" spans="1:2" ht="12.75">
      <c r="A44" s="93">
        <v>2003</v>
      </c>
      <c r="B44" s="95">
        <v>278.5919191919159</v>
      </c>
    </row>
    <row r="45" spans="1:2" ht="12.75">
      <c r="A45" s="93">
        <v>2004</v>
      </c>
      <c r="B45" s="95">
        <v>271.1282828282796</v>
      </c>
    </row>
    <row r="46" spans="1:2" ht="12.75">
      <c r="A46" s="93">
        <v>2005</v>
      </c>
      <c r="B46" s="95">
        <v>273.0515151515119</v>
      </c>
    </row>
    <row r="47" spans="1:2" ht="12.75">
      <c r="A47" s="96">
        <v>2006</v>
      </c>
      <c r="B47" s="95">
        <v>292.1676767676733</v>
      </c>
    </row>
    <row r="48" spans="1:2" ht="12.75">
      <c r="A48" s="96">
        <v>2007</v>
      </c>
      <c r="B48" s="95">
        <v>250.01010101009808</v>
      </c>
    </row>
    <row r="49" spans="1:2" ht="12.75">
      <c r="A49" s="91">
        <v>2008</v>
      </c>
      <c r="B49" s="97">
        <v>250.5909090909061</v>
      </c>
    </row>
    <row r="51" spans="1:8" ht="12.75">
      <c r="A51" s="28" t="s">
        <v>84</v>
      </c>
      <c r="B51"/>
      <c r="C51"/>
      <c r="D51"/>
      <c r="E51"/>
      <c r="F51"/>
      <c r="G51"/>
      <c r="H51"/>
    </row>
    <row r="52" spans="1:8" ht="12.75">
      <c r="A52" s="28"/>
      <c r="B52"/>
      <c r="C52"/>
      <c r="D52"/>
      <c r="E52"/>
      <c r="F52"/>
      <c r="G52"/>
      <c r="H52"/>
    </row>
    <row r="53" spans="1:8" ht="12.75" customHeight="1">
      <c r="A53" s="111" t="s">
        <v>53</v>
      </c>
      <c r="B53" s="111"/>
      <c r="C53" s="111"/>
      <c r="D53" s="111"/>
      <c r="E53" s="111"/>
      <c r="F53" s="111"/>
      <c r="G53" s="111"/>
      <c r="H53" s="111"/>
    </row>
    <row r="54" spans="1:8" ht="12.75">
      <c r="A54" s="111"/>
      <c r="B54" s="111"/>
      <c r="C54" s="111"/>
      <c r="D54" s="111"/>
      <c r="E54" s="111"/>
      <c r="F54" s="111"/>
      <c r="G54" s="111"/>
      <c r="H54" s="111"/>
    </row>
    <row r="55" spans="1:8" ht="12.75">
      <c r="A55" s="111"/>
      <c r="B55" s="111"/>
      <c r="C55" s="111"/>
      <c r="D55" s="111"/>
      <c r="E55" s="111"/>
      <c r="F55" s="111"/>
      <c r="G55" s="111"/>
      <c r="H55" s="111"/>
    </row>
  </sheetData>
  <mergeCells count="1">
    <mergeCell ref="A53:H55"/>
  </mergeCells>
  <printOptions/>
  <pageMargins left="0.75" right="0.75" top="1" bottom="1" header="0.5" footer="0.5"/>
  <pageSetup horizontalDpi="600" verticalDpi="600" orientation="portrait" scale="95" r:id="rId1"/>
</worksheet>
</file>

<file path=xl/worksheets/sheet9.xml><?xml version="1.0" encoding="utf-8"?>
<worksheet xmlns="http://schemas.openxmlformats.org/spreadsheetml/2006/main" xmlns:r="http://schemas.openxmlformats.org/officeDocument/2006/relationships">
  <dimension ref="A1:I48"/>
  <sheetViews>
    <sheetView workbookViewId="0" topLeftCell="A1">
      <selection activeCell="A1" sqref="A1"/>
    </sheetView>
  </sheetViews>
  <sheetFormatPr defaultColWidth="9.140625" defaultRowHeight="12.75"/>
  <cols>
    <col min="1" max="1" width="4.7109375" style="0" customWidth="1"/>
    <col min="2" max="2" width="2.421875" style="0" customWidth="1"/>
    <col min="3" max="3" width="21.00390625" style="0" customWidth="1"/>
    <col min="9" max="9" width="10.8515625" style="0" customWidth="1"/>
  </cols>
  <sheetData>
    <row r="1" spans="1:2" ht="12.75">
      <c r="A1" s="1" t="s">
        <v>85</v>
      </c>
      <c r="B1" s="1"/>
    </row>
    <row r="3" spans="1:3" ht="12.75">
      <c r="A3" s="64" t="s">
        <v>42</v>
      </c>
      <c r="B3" s="64"/>
      <c r="C3" s="27" t="s">
        <v>51</v>
      </c>
    </row>
    <row r="4" spans="1:3" ht="12.75">
      <c r="A4" s="28"/>
      <c r="B4" s="28"/>
      <c r="C4" s="26" t="s">
        <v>87</v>
      </c>
    </row>
    <row r="5" spans="1:2" ht="12.75">
      <c r="A5" s="28"/>
      <c r="B5" s="28"/>
    </row>
    <row r="6" spans="1:3" ht="12.75">
      <c r="A6" s="28">
        <v>1978</v>
      </c>
      <c r="B6" s="28"/>
      <c r="C6" s="9">
        <v>10.038536</v>
      </c>
    </row>
    <row r="7" spans="1:3" ht="12.75">
      <c r="A7" s="28">
        <v>1979</v>
      </c>
      <c r="B7" s="28"/>
      <c r="C7" s="9">
        <v>39.625800000000005</v>
      </c>
    </row>
    <row r="8" spans="1:3" ht="12.75">
      <c r="A8" s="28">
        <v>1980</v>
      </c>
      <c r="B8" s="28"/>
      <c r="C8" s="9">
        <v>174.881864</v>
      </c>
    </row>
    <row r="9" spans="1:3" ht="12.75">
      <c r="A9" s="28">
        <v>1981</v>
      </c>
      <c r="B9" s="28"/>
      <c r="C9" s="9">
        <v>215.036008</v>
      </c>
    </row>
    <row r="10" spans="1:3" ht="12.75">
      <c r="A10" s="28">
        <v>1982</v>
      </c>
      <c r="B10" s="28"/>
      <c r="C10" s="9">
        <v>350.02790000000005</v>
      </c>
    </row>
    <row r="11" spans="1:3" ht="12.75">
      <c r="A11" s="28">
        <v>1983</v>
      </c>
      <c r="B11" s="28"/>
      <c r="C11" s="9">
        <v>374.860068</v>
      </c>
    </row>
    <row r="12" spans="1:3" ht="12.75">
      <c r="A12" s="28">
        <v>1984</v>
      </c>
      <c r="B12" s="28"/>
      <c r="C12" s="9">
        <v>430.072016</v>
      </c>
    </row>
    <row r="13" spans="1:3" ht="12.75">
      <c r="A13" s="28">
        <v>1985</v>
      </c>
      <c r="B13" s="28"/>
      <c r="C13" s="9">
        <v>609.973148</v>
      </c>
    </row>
    <row r="14" spans="1:3" ht="12.75">
      <c r="A14" s="28">
        <v>1986</v>
      </c>
      <c r="B14" s="28"/>
      <c r="C14" s="9">
        <v>709.8301640000001</v>
      </c>
    </row>
    <row r="15" spans="1:3" ht="12.75">
      <c r="A15" s="28">
        <v>1987</v>
      </c>
      <c r="B15" s="28"/>
      <c r="C15" s="9">
        <v>830.0284240000001</v>
      </c>
    </row>
    <row r="16" spans="1:3" ht="12.75">
      <c r="A16" s="28">
        <v>1988</v>
      </c>
      <c r="B16" s="28"/>
      <c r="C16" s="9">
        <v>844.8220560000001</v>
      </c>
    </row>
    <row r="17" spans="1:3" ht="12.75">
      <c r="A17" s="28">
        <v>1989</v>
      </c>
      <c r="B17" s="28"/>
      <c r="C17" s="9">
        <v>869.918396</v>
      </c>
    </row>
    <row r="18" spans="1:3" ht="12.75">
      <c r="A18" s="28">
        <v>1990</v>
      </c>
      <c r="B18" s="28"/>
      <c r="C18" s="9">
        <v>900.0341777570001</v>
      </c>
    </row>
    <row r="19" spans="1:3" ht="12.75">
      <c r="A19" s="28">
        <v>1991</v>
      </c>
      <c r="B19" s="28"/>
      <c r="C19" s="9">
        <v>949.9626953960001</v>
      </c>
    </row>
    <row r="20" spans="1:3" ht="12.75">
      <c r="A20" s="28">
        <v>1992</v>
      </c>
      <c r="B20" s="28"/>
      <c r="C20" s="9">
        <v>1100.012420364</v>
      </c>
    </row>
    <row r="21" spans="1:3" ht="12.75">
      <c r="A21" s="28">
        <v>1993</v>
      </c>
      <c r="B21" s="28"/>
      <c r="C21" s="9">
        <v>1199.869455642</v>
      </c>
    </row>
    <row r="22" spans="1:3" ht="12.75">
      <c r="A22" s="28">
        <v>1994</v>
      </c>
      <c r="B22" s="28"/>
      <c r="C22" s="9">
        <v>1349.91918061</v>
      </c>
    </row>
    <row r="23" spans="1:3" ht="12.75">
      <c r="A23" s="28">
        <v>1995</v>
      </c>
      <c r="B23" s="28"/>
      <c r="C23" s="9">
        <v>1399.8476982490001</v>
      </c>
    </row>
    <row r="24" spans="1:3" ht="12.75">
      <c r="A24" s="28">
        <v>1996</v>
      </c>
      <c r="B24" s="28"/>
      <c r="C24" s="9">
        <v>1100.012420364</v>
      </c>
    </row>
    <row r="25" spans="1:3" ht="12.75">
      <c r="A25" s="28">
        <v>1997</v>
      </c>
      <c r="B25" s="28"/>
      <c r="C25" s="9">
        <v>1299.9906629710001</v>
      </c>
    </row>
    <row r="26" spans="1:3" ht="12.75">
      <c r="A26" s="28">
        <v>1998</v>
      </c>
      <c r="B26" s="28"/>
      <c r="C26" s="9">
        <v>1387.167439801</v>
      </c>
    </row>
    <row r="27" spans="1:3" ht="12.75">
      <c r="A27" s="28">
        <v>1999</v>
      </c>
      <c r="B27" s="28"/>
      <c r="C27" s="9">
        <v>1471.966668172</v>
      </c>
    </row>
    <row r="28" spans="1:3" ht="12.75">
      <c r="A28" s="28">
        <v>2000</v>
      </c>
      <c r="B28" s="28"/>
      <c r="C28" s="9">
        <v>1630.205726721</v>
      </c>
    </row>
    <row r="29" spans="1:3" ht="12.75">
      <c r="A29" s="28">
        <v>2001</v>
      </c>
      <c r="B29" s="28"/>
      <c r="C29" s="9">
        <v>1765.7259888840001</v>
      </c>
    </row>
    <row r="30" spans="1:3" ht="12.75">
      <c r="A30" s="28">
        <v>2002</v>
      </c>
      <c r="B30" s="28"/>
      <c r="C30" s="9">
        <v>2153.266387701</v>
      </c>
    </row>
    <row r="31" spans="1:3" ht="12.75">
      <c r="A31" s="28">
        <v>2003</v>
      </c>
      <c r="B31" s="28"/>
      <c r="C31" s="9">
        <v>2804.714665467</v>
      </c>
    </row>
    <row r="32" spans="1:3" ht="12.75">
      <c r="A32" s="28">
        <v>2004</v>
      </c>
      <c r="B32" s="28"/>
      <c r="C32" s="9">
        <v>3409.4044902060004</v>
      </c>
    </row>
    <row r="33" spans="1:3" ht="12.75">
      <c r="A33" s="28">
        <v>2005</v>
      </c>
      <c r="B33" s="28"/>
      <c r="C33" s="9">
        <v>3897.858612505</v>
      </c>
    </row>
    <row r="34" spans="1:3" ht="12.75">
      <c r="A34" s="28">
        <v>2006</v>
      </c>
      <c r="B34" s="28"/>
      <c r="C34" s="9">
        <v>4855.746469431</v>
      </c>
    </row>
    <row r="35" spans="1:3" ht="12.75">
      <c r="A35" s="98">
        <v>2007</v>
      </c>
      <c r="C35" s="9">
        <v>6485.952196152</v>
      </c>
    </row>
    <row r="36" spans="1:3" ht="12.75">
      <c r="A36" s="98">
        <v>2008</v>
      </c>
      <c r="B36" s="98"/>
      <c r="C36" s="9">
        <v>9237.568279368</v>
      </c>
    </row>
    <row r="37" spans="1:3" ht="12.75">
      <c r="A37" s="64">
        <v>2009</v>
      </c>
      <c r="B37" s="64" t="s">
        <v>88</v>
      </c>
      <c r="C37" s="19">
        <v>10197.0411686</v>
      </c>
    </row>
    <row r="39" ht="12.75">
      <c r="A39" t="s">
        <v>89</v>
      </c>
    </row>
    <row r="41" spans="1:9" ht="12.75">
      <c r="A41" s="122" t="s">
        <v>90</v>
      </c>
      <c r="B41" s="122"/>
      <c r="C41" s="122"/>
      <c r="D41" s="122"/>
      <c r="E41" s="122"/>
      <c r="F41" s="122"/>
      <c r="G41" s="122"/>
      <c r="H41" s="122"/>
      <c r="I41" s="122"/>
    </row>
    <row r="42" spans="1:9" ht="29.25" customHeight="1">
      <c r="A42" s="122"/>
      <c r="B42" s="122"/>
      <c r="C42" s="122"/>
      <c r="D42" s="122"/>
      <c r="E42" s="122"/>
      <c r="F42" s="122"/>
      <c r="G42" s="122"/>
      <c r="H42" s="122"/>
      <c r="I42" s="122"/>
    </row>
    <row r="44" spans="1:9" ht="12.75" customHeight="1">
      <c r="A44" s="111" t="s">
        <v>53</v>
      </c>
      <c r="B44" s="111"/>
      <c r="C44" s="111"/>
      <c r="D44" s="111"/>
      <c r="E44" s="111"/>
      <c r="F44" s="111"/>
      <c r="G44" s="111"/>
      <c r="H44" s="111"/>
      <c r="I44" s="111"/>
    </row>
    <row r="45" spans="1:9" ht="12.75">
      <c r="A45" s="111"/>
      <c r="B45" s="111"/>
      <c r="C45" s="111"/>
      <c r="D45" s="111"/>
      <c r="E45" s="111"/>
      <c r="F45" s="111"/>
      <c r="G45" s="111"/>
      <c r="H45" s="111"/>
      <c r="I45" s="111"/>
    </row>
    <row r="46" spans="1:9" ht="12.75">
      <c r="A46" s="111"/>
      <c r="B46" s="111"/>
      <c r="C46" s="111"/>
      <c r="D46" s="111"/>
      <c r="E46" s="111"/>
      <c r="F46" s="111"/>
      <c r="G46" s="111"/>
      <c r="H46" s="111"/>
      <c r="I46" s="111"/>
    </row>
    <row r="48" ht="12.75">
      <c r="A48" s="2"/>
    </row>
  </sheetData>
  <mergeCells count="2">
    <mergeCell ref="A41:I42"/>
    <mergeCell ref="A44:I46"/>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Earth Policy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aheinzerling</dc:creator>
  <cp:keywords/>
  <dc:description/>
  <cp:lastModifiedBy>Janet Larsen</cp:lastModifiedBy>
  <cp:lastPrinted>2009-09-25T23:19:11Z</cp:lastPrinted>
  <dcterms:created xsi:type="dcterms:W3CDTF">2009-09-15T19:21:00Z</dcterms:created>
  <dcterms:modified xsi:type="dcterms:W3CDTF">2009-09-25T23:19:43Z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